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de4dfe964c5c3fd7/デスクトップ/作業/wordpress/"/>
    </mc:Choice>
  </mc:AlternateContent>
  <xr:revisionPtr revIDLastSave="33" documentId="11_618696E2D5C8D096ED621269363179465D20D9C4" xr6:coauthVersionLast="47" xr6:coauthVersionMax="47" xr10:uidLastSave="{741469A1-27D5-4EAD-8A04-8D2137E7E587}"/>
  <bookViews>
    <workbookView xWindow="-60" yWindow="0" windowWidth="38595" windowHeight="20985" activeTab="4" xr2:uid="{00000000-000D-0000-FFFF-FFFF00000000}"/>
  </bookViews>
  <sheets>
    <sheet name="使い方" sheetId="1" r:id="rId1"/>
    <sheet name="基本計算" sheetId="2" r:id="rId2"/>
    <sheet name="90%レンジ" sheetId="3" r:id="rId3"/>
    <sheet name="A特性_1_1" sheetId="4" r:id="rId4"/>
    <sheet name="A特性_1_3" sheetId="5" r:id="rId5"/>
    <sheet name="注意事項" sheetId="6" r:id="rId6"/>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E7" i="3"/>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G11" i="5"/>
  <c r="D11" i="5"/>
  <c r="D10" i="5"/>
  <c r="D9" i="5"/>
  <c r="D8" i="5"/>
  <c r="G7" i="5"/>
  <c r="D7" i="5"/>
  <c r="D17" i="4"/>
  <c r="D16" i="4"/>
  <c r="D15" i="4"/>
  <c r="D14" i="4"/>
  <c r="D13" i="4"/>
  <c r="D12" i="4"/>
  <c r="G11" i="4"/>
  <c r="D11" i="4"/>
  <c r="D10" i="4"/>
  <c r="D9" i="4"/>
  <c r="D8" i="4"/>
  <c r="G7" i="4"/>
  <c r="D7" i="4"/>
  <c r="G63" i="3"/>
  <c r="G62" i="3"/>
  <c r="G61" i="3"/>
  <c r="E12" i="3"/>
  <c r="E11" i="3"/>
  <c r="E10" i="3"/>
  <c r="E8" i="3"/>
  <c r="E21" i="2"/>
  <c r="E20" i="2"/>
  <c r="E19" i="2"/>
  <c r="E15" i="2"/>
  <c r="E14" i="2"/>
  <c r="E13" i="2"/>
  <c r="E9" i="2"/>
  <c r="E8" i="2"/>
  <c r="E7" i="2"/>
  <c r="G12" i="5" l="1"/>
  <c r="G12" i="4"/>
  <c r="G8" i="5"/>
  <c r="G8" i="4"/>
</calcChain>
</file>

<file path=xl/sharedStrings.xml><?xml version="1.0" encoding="utf-8"?>
<sst xmlns="http://schemas.openxmlformats.org/spreadsheetml/2006/main" count="204" uniqueCount="136">
  <si>
    <t>実務で使うデシベル計算式まとめ</t>
  </si>
  <si>
    <t>このブックは、騒音計算をExcelでそのまま使える形にまとめた実務用テンプレートです。入力セルは薄い青、計算結果は薄い緑で表示しています。</t>
  </si>
  <si>
    <t>このブックの構成</t>
  </si>
  <si>
    <t>基本計算</t>
  </si>
  <si>
    <t>dBの和・差・平均、dBとPaの変換</t>
  </si>
  <si>
    <t>90%レンジ</t>
  </si>
  <si>
    <t>P95・P50・P05 とその平均</t>
  </si>
  <si>
    <t>A特性_1_1</t>
  </si>
  <si>
    <t>1/1オクターブ分析結果から A特性音圧レベル/OA/POA を計算</t>
  </si>
  <si>
    <t>A特性_1_3</t>
  </si>
  <si>
    <t>1/3オクターブ分析結果から A特性音圧レベル/OA/POA を計算</t>
  </si>
  <si>
    <t>注意事項</t>
  </si>
  <si>
    <t>OA/POA・A特性補正後計算・誤差の考え方</t>
  </si>
  <si>
    <t>出典</t>
  </si>
  <si>
    <t>参考URL一覧</t>
  </si>
  <si>
    <t>重要な注意</t>
  </si>
  <si>
    <t>90%レンジ上端値・中央値・下端値を複数回分まとめる場合は、エネルギー平均ではなく算術平均を用います。</t>
  </si>
  <si>
    <t>各帯域のdB値をそのまま足してはいけません。周波数分析結果は、必要に応じてA特性補正値を加算してから、最後にエネルギー和します。</t>
  </si>
  <si>
    <t>周波数分析結果にA特性補正値を加算して求めた値は、A特性回路で直接測定したブロードバンド値と完全には一致しないことがあります。</t>
  </si>
  <si>
    <t>やりたいことに合わせて入力し、そのまま式をコピーできるようにしています。</t>
  </si>
  <si>
    <t>デシベルを足したい・引きたい</t>
  </si>
  <si>
    <t>やりたいこと</t>
  </si>
  <si>
    <t>入力1</t>
  </si>
  <si>
    <t>入力2</t>
  </si>
  <si>
    <t>入力3</t>
  </si>
  <si>
    <t>結果</t>
  </si>
  <si>
    <t>コピー用の式</t>
  </si>
  <si>
    <t>注意</t>
  </si>
  <si>
    <t>備考</t>
  </si>
  <si>
    <t>60dB と 60dB を足したい</t>
  </si>
  <si>
    <t>'=10*LOG10(10^(A1/10)+10^(B1/10))</t>
  </si>
  <si>
    <t>2値直接</t>
  </si>
  <si>
    <t>結果 63dB</t>
  </si>
  <si>
    <t>同じデシベルを n 個まとめたい</t>
  </si>
  <si>
    <t>'=10*LOG10(10^(A1/10)*B1)</t>
  </si>
  <si>
    <t>C&gt;0</t>
  </si>
  <si>
    <t>B=レベル,C=個数</t>
  </si>
  <si>
    <t>大きいデシベルから小さいデシベルを引きたい</t>
  </si>
  <si>
    <t>'=10*LOG10(10^(A1/10)-10^(B1/10))</t>
  </si>
  <si>
    <t>B&gt;C 必須</t>
  </si>
  <si>
    <t>結果 60dB</t>
  </si>
  <si>
    <t>範囲の和・平均</t>
  </si>
  <si>
    <t>B12:B21 のデシベルを全部足したい</t>
  </si>
  <si>
    <t>B12:B21</t>
  </si>
  <si>
    <t>'=10*LOG10(SUMPRODUCT((ISNUMBER(A1:A10))*10^(A1:A10/10)))</t>
  </si>
  <si>
    <t>空白・文字無視</t>
  </si>
  <si>
    <t>パワー和</t>
  </si>
  <si>
    <t>B12:B21 のエネルギー平均値を出したい</t>
  </si>
  <si>
    <t>'=10*LOG10(SUMPRODUCT((ISNUMBER(A1:A10))*10^(A1:A10/10))/COUNT(A1:A10))</t>
  </si>
  <si>
    <t>COUNT=0不可</t>
  </si>
  <si>
    <t>LAeq向き</t>
  </si>
  <si>
    <t>B12:B21 の算術平均を出したい</t>
  </si>
  <si>
    <t>'=AVERAGE(A1:A10)</t>
  </si>
  <si>
    <t>空白・文字無視、0含む</t>
  </si>
  <si>
    <t>代表値の平均</t>
  </si>
  <si>
    <t>サンプル4</t>
  </si>
  <si>
    <t>dB と Pa を変換したい</t>
  </si>
  <si>
    <t>60dB を Pa に直したい</t>
  </si>
  <si>
    <t>'=20*10^-6*10^(A1/20)</t>
  </si>
  <si>
    <t>dB→Pa</t>
  </si>
  <si>
    <t>結果 0.02Pa</t>
  </si>
  <si>
    <t>0.02Pa を dB に直したい</t>
  </si>
  <si>
    <t>'=20*LOG10(A1/(20*10^-6))</t>
  </si>
  <si>
    <t>Pa&gt;0</t>
  </si>
  <si>
    <t>音圧の2乗比で dB を出したい</t>
  </si>
  <si>
    <t>'=10*LOG10(A1^2/(20*10^-6)^2)</t>
  </si>
  <si>
    <t>上式と同義</t>
  </si>
  <si>
    <t>サンプル10</t>
  </si>
  <si>
    <t>90%レンジ上端値・中央値・下端値</t>
  </si>
  <si>
    <t>P95 / P50 / P05 を求めるテンプレートです。複数回分をまとめる場合は算術平均を用います。</t>
  </si>
  <si>
    <t>1回分のデータから求める</t>
  </si>
  <si>
    <t>No.</t>
  </si>
  <si>
    <t>測定値(dB)</t>
  </si>
  <si>
    <t>結果項目</t>
  </si>
  <si>
    <t>値</t>
  </si>
  <si>
    <t>90%レンジ上端値（P95）</t>
  </si>
  <si>
    <t>中央値（P50）</t>
  </si>
  <si>
    <t>90%レンジ下端値（P05）</t>
  </si>
  <si>
    <t>最大値</t>
  </si>
  <si>
    <t>最小値</t>
  </si>
  <si>
    <t>範囲幅</t>
  </si>
  <si>
    <t>複数回分の代表値の平均（算術平均）</t>
  </si>
  <si>
    <t>回</t>
  </si>
  <si>
    <t>上端値</t>
  </si>
  <si>
    <t>中央値</t>
  </si>
  <si>
    <t>下端値</t>
  </si>
  <si>
    <t>平均項目</t>
  </si>
  <si>
    <t>上端値の平均</t>
  </si>
  <si>
    <t>算術平均</t>
  </si>
  <si>
    <t>中央値の平均</t>
  </si>
  <si>
    <t>下端値の平均</t>
  </si>
  <si>
    <t>周波数分析結果から OA / POA / A特性音圧レベルを求めるテンプレートです。</t>
  </si>
  <si>
    <t>入力と計算</t>
  </si>
  <si>
    <t>中心周波数[Hz]</t>
  </si>
  <si>
    <t>分析結果[dB]</t>
  </si>
  <si>
    <t>A特性補正値[dB]</t>
  </si>
  <si>
    <t>A補正後[dB]</t>
  </si>
  <si>
    <t>項目</t>
  </si>
  <si>
    <t>OA（補正なし合成）</t>
  </si>
  <si>
    <t>'=10*LOG10(SUMPRODUCT((ISNUMBER(B6:B16))*10^(B6:B16/10)))</t>
  </si>
  <si>
    <t>周波数分析結果をそのまま合成</t>
  </si>
  <si>
    <t>A特性音圧レベル</t>
  </si>
  <si>
    <t>'=10*LOG10(SUMPRODUCT((ISNUMBER(D6:D16))*10^(D6:D16/10)))</t>
  </si>
  <si>
    <t>A特性補正後に合成</t>
  </si>
  <si>
    <t>POA 下限周波数</t>
  </si>
  <si>
    <t>入力</t>
  </si>
  <si>
    <t>POA 上限周波数</t>
  </si>
  <si>
    <t>POA（補正なし）</t>
  </si>
  <si>
    <t>'=10*LOG10(SUMPRODUCT((A6:A16&gt;=G8)*(A6:A16&lt;=G9)*(ISNUMBER(B6:B16))*10^(B6:B16/10)))</t>
  </si>
  <si>
    <t>指定範囲のみ合成</t>
  </si>
  <si>
    <t>POA（A特性補正後）</t>
  </si>
  <si>
    <t>'=10*LOG10(SUMPRODUCT((A6:A16&gt;=G8)*(A6:A16&lt;=G9)*(ISNUMBER(D6:D16))*10^(D6:D16/10)))</t>
  </si>
  <si>
    <t>補正なしでエネルギー和した値は音圧レベルとしての合成値です。</t>
  </si>
  <si>
    <t>A特性補正値を各帯域へ加算してからエネルギー和すると、A特性音圧レベル（騒音レベル）になります。</t>
  </si>
  <si>
    <t>OA は分析レンジ全体の総和、POA は周波数範囲を限定した総和です。</t>
  </si>
  <si>
    <t>分析後に補正して求めた A特性音圧レベルは、A特性回路で直接測定したブロードバンド値と完全には一致しないことがあります。</t>
  </si>
  <si>
    <t>理由は、帯域分割、周波数範囲、アナログ回路による補正とデジタル後処理による補正の違いなどにより、求め方そのものが異なるためです。</t>
  </si>
  <si>
    <t>したがって、計算自体が正しくても、求め方や回路が違えば一定の誤差は生じます。</t>
  </si>
  <si>
    <t>'=10*LOG10(SUMPRODUCT((ISNUMBER(B6:B39))*10^(B6:B39/10)))</t>
  </si>
  <si>
    <t>'=10*LOG10(SUMPRODUCT((ISNUMBER(D6:D39))*10^(D6:D39/10)))</t>
  </si>
  <si>
    <t>'=10*LOG10(SUMPRODUCT((A6:A39&gt;=G8)*(A6:A39&lt;=G9)*(ISNUMBER(B6:B39))*10^(B6:B39/10)))</t>
  </si>
  <si>
    <t>'=10*LOG10(SUMPRODUCT((A6:A39&gt;=G8)*(A6:A39&lt;=G9)*(ISNUMBER(D6:D39))*10^(D6:D39/10)))</t>
  </si>
  <si>
    <t>用語と注意事項</t>
  </si>
  <si>
    <t>実務で迷いやすい点だけを短く整理しています。</t>
  </si>
  <si>
    <t>OA</t>
  </si>
  <si>
    <t>分析レンジ全体を合成したオーバーオール値です。</t>
  </si>
  <si>
    <t>POA</t>
  </si>
  <si>
    <t>指定した周波数範囲だけを合成したパーシャルオーバーオール値です。</t>
  </si>
  <si>
    <t>音圧レベル</t>
  </si>
  <si>
    <t>周波数分析結果を補正せずに合成した値です。</t>
  </si>
  <si>
    <t>各帯域にA特性補正値を加算してから合成した値です。</t>
  </si>
  <si>
    <t>90%レンジ系の平均</t>
  </si>
  <si>
    <t>上端値・中央値・下端値を複数回分まとめる場合は、エネルギー平均ではなく算術平均を用います。</t>
  </si>
  <si>
    <t>後計算による誤差</t>
  </si>
  <si>
    <t>周波数分析結果から後計算したA特性音圧レベルは、直接測定したブロードバンド値と完全一致するとは限りません。</t>
  </si>
  <si>
    <t>このExcelシートは浦山環境計量士事務所が作成したものです。
無断転載・再配布はご遠慮ください。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</si>
</sst>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7" x14ac:knownFonts="1">
    <font>
      <sz val="11"/>
      <color theme="1"/>
      <name val="ＭＳ Ｐゴシック"/>
      <family val="2"/>
      <scheme val="minor"/>
    </font>
    <font>
      <b/>
      <sz val="16"/>
      <color rgb="FFFFFFFF"/>
      <name val="ＭＳ Ｐゴシック"/>
      <family val="3"/>
      <charset val="128"/>
    </font>
    <font>
      <sz val="11"/>
      <color rgb="FF666666"/>
      <name val="ＭＳ Ｐゴシック"/>
      <family val="3"/>
      <charset val="128"/>
    </font>
    <font>
      <b/>
      <sz val="11"/>
      <color rgb="FFFFFFFF"/>
      <name val="ＭＳ Ｐゴシック"/>
      <family val="3"/>
      <charset val="128"/>
    </font>
    <font>
      <b/>
      <sz val="11"/>
      <name val="ＭＳ Ｐゴシック"/>
      <family val="3"/>
      <charset val="128"/>
    </font>
    <font>
      <sz val="11"/>
      <color rgb="FF0000FF"/>
      <name val="ＭＳ Ｐゴシック"/>
      <family val="3"/>
      <charset val="128"/>
    </font>
    <font>
      <sz val="6"/>
      <name val="ＭＳ Ｐゴシック"/>
      <family val="3"/>
      <charset val="128"/>
      <scheme val="minor"/>
    </font>
  </fonts>
  <fills count="11">
    <fill>
      <patternFill patternType="none"/>
    </fill>
    <fill>
      <patternFill patternType="gray125"/>
    </fill>
    <fill>
      <patternFill patternType="solid">
        <fgColor rgb="FF223247"/>
      </patternFill>
    </fill>
    <fill>
      <patternFill patternType="solid">
        <fgColor rgb="FF4B6480"/>
      </patternFill>
    </fill>
    <fill>
      <patternFill patternType="solid">
        <fgColor rgb="FF7A5E00"/>
      </patternFill>
    </fill>
    <fill>
      <patternFill patternType="solid">
        <fgColor rgb="FFFFF8E6"/>
      </patternFill>
    </fill>
    <fill>
      <patternFill patternType="solid">
        <fgColor rgb="FFF0F0F0"/>
      </patternFill>
    </fill>
    <fill>
      <patternFill patternType="solid">
        <fgColor rgb="FFEAF1FB"/>
      </patternFill>
    </fill>
    <fill>
      <patternFill patternType="solid">
        <fgColor rgb="FFEEF4EF"/>
      </patternFill>
    </fill>
    <fill>
      <patternFill patternType="solid">
        <fgColor rgb="FF5E7A61"/>
      </patternFill>
    </fill>
    <fill>
      <patternFill patternType="solid">
        <fgColor rgb="FFEAF1EB"/>
      </patternFill>
    </fill>
  </fills>
  <borders count="4">
    <border>
      <left/>
      <right/>
      <top/>
      <bottom/>
      <diagonal/>
    </border>
    <border>
      <left style="thin">
        <color rgb="FFC8D3DF"/>
      </left>
      <right style="thin">
        <color rgb="FFC8D3DF"/>
      </right>
      <top style="thin">
        <color rgb="FFC8D3DF"/>
      </top>
      <bottom style="thin">
        <color rgb="FFC8D3DF"/>
      </bottom>
      <diagonal/>
    </border>
    <border>
      <left/>
      <right/>
      <top style="thin">
        <color rgb="FFC8D3DF"/>
      </top>
      <bottom style="thin">
        <color rgb="FFC8D3DF"/>
      </bottom>
      <diagonal/>
    </border>
    <border>
      <left/>
      <right style="thin">
        <color rgb="FFC8D3DF"/>
      </right>
      <top style="thin">
        <color rgb="FFC8D3DF"/>
      </top>
      <bottom style="thin">
        <color rgb="FFC8D3DF"/>
      </bottom>
      <diagonal/>
    </border>
  </borders>
  <cellStyleXfs count="1">
    <xf numFmtId="0" fontId="0" fillId="0" borderId="0"/>
  </cellStyleXfs>
  <cellXfs count="21">
    <xf numFmtId="0" fontId="0" fillId="0" borderId="0" xfId="0"/>
    <xf numFmtId="0" fontId="0" fillId="0" borderId="0" xfId="0" applyAlignment="1">
      <alignment vertical="center"/>
    </xf>
    <xf numFmtId="0" fontId="4" fillId="0" borderId="0" xfId="0" applyFont="1" applyAlignment="1">
      <alignment vertical="center"/>
    </xf>
    <xf numFmtId="0" fontId="4" fillId="6" borderId="1" xfId="0" applyFont="1" applyFill="1" applyBorder="1" applyAlignment="1">
      <alignment vertical="center"/>
    </xf>
    <xf numFmtId="0" fontId="0" fillId="0" borderId="1" xfId="0" applyBorder="1" applyAlignment="1">
      <alignment vertical="center"/>
    </xf>
    <xf numFmtId="0" fontId="5" fillId="7" borderId="1" xfId="0" applyFont="1" applyFill="1" applyBorder="1" applyAlignment="1">
      <alignment vertical="center"/>
    </xf>
    <xf numFmtId="0" fontId="0" fillId="8" borderId="1" xfId="0" applyFill="1" applyBorder="1" applyAlignment="1">
      <alignment vertical="center"/>
    </xf>
    <xf numFmtId="0" fontId="0" fillId="10" borderId="1" xfId="0" applyFill="1" applyBorder="1" applyAlignment="1">
      <alignment vertical="center"/>
    </xf>
    <xf numFmtId="0" fontId="0" fillId="0" borderId="0" xfId="0" applyAlignment="1">
      <alignment wrapText="1"/>
    </xf>
    <xf numFmtId="176" fontId="0" fillId="8" borderId="1" xfId="0" applyNumberFormat="1" applyFill="1" applyBorder="1" applyAlignment="1">
      <alignment vertical="center"/>
    </xf>
    <xf numFmtId="0" fontId="2" fillId="5" borderId="0" xfId="0" applyFont="1" applyFill="1" applyAlignment="1">
      <alignment wrapText="1"/>
    </xf>
    <xf numFmtId="0" fontId="0" fillId="0" borderId="0" xfId="0"/>
    <xf numFmtId="0" fontId="1" fillId="2" borderId="0" xfId="0" applyFont="1" applyFill="1" applyAlignment="1">
      <alignment horizontal="left" vertical="center"/>
    </xf>
    <xf numFmtId="0" fontId="3" fillId="9" borderId="0" xfId="0" applyFont="1" applyFill="1" applyAlignment="1">
      <alignment vertical="center"/>
    </xf>
    <xf numFmtId="0" fontId="2" fillId="0" borderId="0" xfId="0" applyFont="1" applyAlignment="1">
      <alignment wrapText="1"/>
    </xf>
    <xf numFmtId="0" fontId="3" fillId="4" borderId="0" xfId="0" applyFont="1" applyFill="1" applyAlignment="1">
      <alignment vertical="center"/>
    </xf>
    <xf numFmtId="0" fontId="3" fillId="3" borderId="0" xfId="0" applyFont="1" applyFill="1" applyAlignment="1">
      <alignment vertical="center"/>
    </xf>
    <xf numFmtId="0" fontId="3" fillId="3" borderId="1" xfId="0" applyFont="1" applyFill="1" applyBorder="1" applyAlignment="1">
      <alignment vertical="center"/>
    </xf>
    <xf numFmtId="0" fontId="0" fillId="0" borderId="2" xfId="0" applyBorder="1"/>
    <xf numFmtId="0" fontId="0" fillId="0" borderId="3" xfId="0" applyBorder="1"/>
    <xf numFmtId="0" fontId="0" fillId="0" borderId="0" xfId="0" applyAlignment="1">
      <alignmen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
  <sheetViews>
    <sheetView zoomScale="200" zoomScaleNormal="200" workbookViewId="0">
      <pane ySplit="4" topLeftCell="A5" activePane="bottomLeft" state="frozen"/>
      <selection pane="bottomLeft"/>
    </sheetView>
  </sheetViews>
  <sheetFormatPr defaultRowHeight="13.5" x14ac:dyDescent="0.15"/>
  <cols>
    <col min="1" max="1" width="22" customWidth="1"/>
    <col min="2" max="2" width="80" customWidth="1"/>
  </cols>
  <sheetData>
    <row r="1" spans="1:8" x14ac:dyDescent="0.15">
      <c r="A1" t="s">
        <v>135</v>
      </c>
    </row>
    <row r="2" spans="1:8" ht="24" customHeight="1" x14ac:dyDescent="0.15">
      <c r="A2" s="12" t="s">
        <v>0</v>
      </c>
      <c r="B2" s="11"/>
      <c r="C2" s="11"/>
      <c r="D2" s="11"/>
      <c r="E2" s="11"/>
      <c r="F2" s="11"/>
      <c r="G2" s="11"/>
      <c r="H2" s="11"/>
    </row>
    <row r="3" spans="1:8" x14ac:dyDescent="0.15">
      <c r="A3" s="14" t="s">
        <v>1</v>
      </c>
      <c r="B3" s="11"/>
      <c r="C3" s="11"/>
      <c r="D3" s="11"/>
      <c r="E3" s="11"/>
      <c r="F3" s="11"/>
      <c r="G3" s="11"/>
      <c r="H3" s="11"/>
    </row>
    <row r="4" spans="1:8" x14ac:dyDescent="0.15">
      <c r="A4" s="1"/>
      <c r="B4" s="1"/>
      <c r="C4" s="1"/>
      <c r="D4" s="1"/>
      <c r="E4" s="1"/>
      <c r="F4" s="1"/>
      <c r="G4" s="1"/>
      <c r="H4" s="1"/>
    </row>
    <row r="5" spans="1:8" x14ac:dyDescent="0.15">
      <c r="A5" s="16" t="s">
        <v>2</v>
      </c>
      <c r="B5" s="11"/>
      <c r="C5" s="1"/>
      <c r="D5" s="1"/>
      <c r="E5" s="1"/>
      <c r="F5" s="1"/>
      <c r="G5" s="1"/>
      <c r="H5" s="1"/>
    </row>
    <row r="6" spans="1:8" x14ac:dyDescent="0.15">
      <c r="A6" s="2" t="s">
        <v>3</v>
      </c>
      <c r="B6" s="1" t="s">
        <v>4</v>
      </c>
      <c r="C6" s="1"/>
      <c r="D6" s="1"/>
      <c r="E6" s="1"/>
      <c r="F6" s="1"/>
      <c r="G6" s="1"/>
      <c r="H6" s="1"/>
    </row>
    <row r="7" spans="1:8" x14ac:dyDescent="0.15">
      <c r="A7" s="2" t="s">
        <v>5</v>
      </c>
      <c r="B7" s="1" t="s">
        <v>6</v>
      </c>
      <c r="C7" s="1"/>
      <c r="D7" s="1"/>
      <c r="E7" s="1"/>
      <c r="F7" s="1"/>
      <c r="G7" s="1"/>
      <c r="H7" s="1"/>
    </row>
    <row r="8" spans="1:8" x14ac:dyDescent="0.15">
      <c r="A8" s="2" t="s">
        <v>7</v>
      </c>
      <c r="B8" s="1" t="s">
        <v>8</v>
      </c>
      <c r="C8" s="1"/>
      <c r="D8" s="1"/>
      <c r="E8" s="1"/>
      <c r="F8" s="1"/>
      <c r="G8" s="1"/>
      <c r="H8" s="1"/>
    </row>
    <row r="9" spans="1:8" x14ac:dyDescent="0.15">
      <c r="A9" s="2" t="s">
        <v>9</v>
      </c>
      <c r="B9" s="1" t="s">
        <v>10</v>
      </c>
      <c r="C9" s="1"/>
      <c r="D9" s="1"/>
      <c r="E9" s="1"/>
      <c r="F9" s="1"/>
      <c r="G9" s="1"/>
      <c r="H9" s="1"/>
    </row>
    <row r="10" spans="1:8" x14ac:dyDescent="0.15">
      <c r="A10" s="2" t="s">
        <v>11</v>
      </c>
      <c r="B10" s="1" t="s">
        <v>12</v>
      </c>
      <c r="C10" s="1"/>
      <c r="D10" s="1"/>
      <c r="E10" s="1"/>
      <c r="F10" s="1"/>
      <c r="G10" s="1"/>
      <c r="H10" s="1"/>
    </row>
    <row r="11" spans="1:8" x14ac:dyDescent="0.15">
      <c r="A11" s="2" t="s">
        <v>13</v>
      </c>
      <c r="B11" s="1" t="s">
        <v>14</v>
      </c>
      <c r="C11" s="1"/>
      <c r="D11" s="1"/>
      <c r="E11" s="1"/>
      <c r="F11" s="1"/>
      <c r="G11" s="1"/>
      <c r="H11" s="1"/>
    </row>
    <row r="12" spans="1:8" x14ac:dyDescent="0.15">
      <c r="A12" s="1"/>
      <c r="B12" s="1"/>
      <c r="C12" s="1"/>
      <c r="D12" s="1"/>
      <c r="E12" s="1"/>
      <c r="F12" s="1"/>
      <c r="G12" s="1"/>
      <c r="H12" s="1"/>
    </row>
    <row r="13" spans="1:8" x14ac:dyDescent="0.15">
      <c r="A13" s="15" t="s">
        <v>15</v>
      </c>
      <c r="B13" s="11"/>
      <c r="C13" s="1"/>
      <c r="D13" s="1"/>
      <c r="E13" s="1"/>
      <c r="F13" s="1"/>
      <c r="G13" s="1"/>
      <c r="H13" s="1"/>
    </row>
    <row r="14" spans="1:8" x14ac:dyDescent="0.15">
      <c r="A14" s="10" t="s">
        <v>16</v>
      </c>
      <c r="B14" s="11"/>
      <c r="C14" s="1"/>
      <c r="D14" s="1"/>
      <c r="E14" s="1"/>
      <c r="F14" s="1"/>
      <c r="G14" s="1"/>
      <c r="H14" s="1"/>
    </row>
    <row r="15" spans="1:8" x14ac:dyDescent="0.15">
      <c r="A15" s="10" t="s">
        <v>17</v>
      </c>
      <c r="B15" s="11"/>
      <c r="C15" s="1"/>
      <c r="D15" s="1"/>
      <c r="E15" s="1"/>
      <c r="F15" s="1"/>
      <c r="G15" s="1"/>
      <c r="H15" s="1"/>
    </row>
    <row r="16" spans="1:8" x14ac:dyDescent="0.15">
      <c r="A16" s="10" t="s">
        <v>18</v>
      </c>
      <c r="B16" s="11"/>
      <c r="C16" s="1"/>
      <c r="D16" s="1"/>
      <c r="E16" s="1"/>
      <c r="F16" s="1"/>
      <c r="G16" s="1"/>
      <c r="H16" s="1"/>
    </row>
  </sheetData>
  <mergeCells count="7">
    <mergeCell ref="A2:H2"/>
    <mergeCell ref="A13:B13"/>
    <mergeCell ref="A5:B5"/>
    <mergeCell ref="A16:B16"/>
    <mergeCell ref="A3:H3"/>
    <mergeCell ref="A14:B14"/>
    <mergeCell ref="A15:B15"/>
  </mergeCells>
  <phoneticPr fontId="6"/>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
  <sheetViews>
    <sheetView zoomScale="200" zoomScaleNormal="200" workbookViewId="0">
      <pane ySplit="4" topLeftCell="A5" activePane="bottomLeft" state="frozen"/>
      <selection pane="bottomLeft"/>
    </sheetView>
  </sheetViews>
  <sheetFormatPr defaultRowHeight="13.5" x14ac:dyDescent="0.15"/>
  <cols>
    <col min="1" max="1" width="28" customWidth="1"/>
    <col min="2" max="4" width="14" customWidth="1"/>
    <col min="5" max="5" width="16" customWidth="1"/>
    <col min="6" max="6" width="44" customWidth="1"/>
    <col min="7" max="7" width="22" customWidth="1"/>
    <col min="8" max="8" width="18" customWidth="1"/>
  </cols>
  <sheetData>
    <row r="1" spans="1:8" s="8" customFormat="1" x14ac:dyDescent="0.15">
      <c r="A1" t="s">
        <v>135</v>
      </c>
    </row>
    <row r="2" spans="1:8" ht="24" customHeight="1" x14ac:dyDescent="0.15">
      <c r="A2" s="12" t="s">
        <v>3</v>
      </c>
      <c r="B2" s="11"/>
      <c r="C2" s="11"/>
      <c r="D2" s="11"/>
      <c r="E2" s="11"/>
      <c r="F2" s="11"/>
      <c r="G2" s="11"/>
      <c r="H2" s="11"/>
    </row>
    <row r="3" spans="1:8" x14ac:dyDescent="0.15">
      <c r="A3" s="14" t="s">
        <v>19</v>
      </c>
      <c r="B3" s="11"/>
      <c r="C3" s="11"/>
      <c r="D3" s="11"/>
      <c r="E3" s="11"/>
      <c r="F3" s="11"/>
      <c r="G3" s="11"/>
      <c r="H3" s="11"/>
    </row>
    <row r="4" spans="1:8" x14ac:dyDescent="0.15">
      <c r="A4" s="1"/>
      <c r="B4" s="1"/>
      <c r="C4" s="1"/>
      <c r="D4" s="1"/>
      <c r="E4" s="1"/>
      <c r="F4" s="1"/>
      <c r="G4" s="1"/>
      <c r="H4" s="1"/>
    </row>
    <row r="5" spans="1:8" x14ac:dyDescent="0.15">
      <c r="A5" s="16" t="s">
        <v>20</v>
      </c>
      <c r="B5" s="11"/>
      <c r="C5" s="11"/>
      <c r="D5" s="11"/>
      <c r="E5" s="11"/>
      <c r="F5" s="11"/>
      <c r="G5" s="11"/>
      <c r="H5" s="11"/>
    </row>
    <row r="6" spans="1:8" x14ac:dyDescent="0.15">
      <c r="A6" s="3" t="s">
        <v>21</v>
      </c>
      <c r="B6" s="3" t="s">
        <v>22</v>
      </c>
      <c r="C6" s="3" t="s">
        <v>23</v>
      </c>
      <c r="D6" s="3" t="s">
        <v>24</v>
      </c>
      <c r="E6" s="3" t="s">
        <v>25</v>
      </c>
      <c r="F6" s="3" t="s">
        <v>26</v>
      </c>
      <c r="G6" s="3" t="s">
        <v>27</v>
      </c>
      <c r="H6" s="3" t="s">
        <v>28</v>
      </c>
    </row>
    <row r="7" spans="1:8" x14ac:dyDescent="0.15">
      <c r="A7" s="4" t="s">
        <v>29</v>
      </c>
      <c r="B7" s="5">
        <v>60</v>
      </c>
      <c r="C7" s="5">
        <v>60</v>
      </c>
      <c r="D7" s="4"/>
      <c r="E7" s="6">
        <f>10*LOG10(10^(B7/10)+10^(C7/10))</f>
        <v>63.010299956639813</v>
      </c>
      <c r="F7" s="4" t="s">
        <v>30</v>
      </c>
      <c r="G7" s="4" t="s">
        <v>31</v>
      </c>
      <c r="H7" s="4" t="s">
        <v>32</v>
      </c>
    </row>
    <row r="8" spans="1:8" x14ac:dyDescent="0.15">
      <c r="A8" s="4" t="s">
        <v>33</v>
      </c>
      <c r="B8" s="5">
        <v>60</v>
      </c>
      <c r="C8" s="5">
        <v>10</v>
      </c>
      <c r="D8" s="4"/>
      <c r="E8" s="6">
        <f>10*LOG10(10^(B8/10)*C8)</f>
        <v>70</v>
      </c>
      <c r="F8" s="4" t="s">
        <v>34</v>
      </c>
      <c r="G8" s="4" t="s">
        <v>35</v>
      </c>
      <c r="H8" s="4" t="s">
        <v>36</v>
      </c>
    </row>
    <row r="9" spans="1:8" x14ac:dyDescent="0.15">
      <c r="A9" s="4" t="s">
        <v>37</v>
      </c>
      <c r="B9" s="5">
        <v>63</v>
      </c>
      <c r="C9" s="5">
        <v>60</v>
      </c>
      <c r="D9" s="4"/>
      <c r="E9" s="6">
        <f>10*LOG10(10^(B9/10)-10^(C9/10))</f>
        <v>59.979375600716992</v>
      </c>
      <c r="F9" s="4" t="s">
        <v>38</v>
      </c>
      <c r="G9" s="4" t="s">
        <v>39</v>
      </c>
      <c r="H9" s="4" t="s">
        <v>40</v>
      </c>
    </row>
    <row r="10" spans="1:8" x14ac:dyDescent="0.15">
      <c r="A10" s="1"/>
      <c r="B10" s="1"/>
      <c r="C10" s="1"/>
      <c r="D10" s="1"/>
      <c r="E10" s="1"/>
      <c r="F10" s="1"/>
      <c r="G10" s="1"/>
      <c r="H10" s="1"/>
    </row>
    <row r="11" spans="1:8" x14ac:dyDescent="0.15">
      <c r="A11" s="16" t="s">
        <v>41</v>
      </c>
      <c r="B11" s="11"/>
      <c r="C11" s="11"/>
      <c r="D11" s="11"/>
      <c r="E11" s="11"/>
      <c r="F11" s="11"/>
      <c r="G11" s="11"/>
      <c r="H11" s="11"/>
    </row>
    <row r="12" spans="1:8" x14ac:dyDescent="0.15">
      <c r="A12" s="3" t="s">
        <v>21</v>
      </c>
      <c r="B12" s="3" t="s">
        <v>22</v>
      </c>
      <c r="C12" s="3" t="s">
        <v>23</v>
      </c>
      <c r="D12" s="3" t="s">
        <v>24</v>
      </c>
      <c r="E12" s="3" t="s">
        <v>25</v>
      </c>
      <c r="F12" s="3" t="s">
        <v>26</v>
      </c>
      <c r="G12" s="3" t="s">
        <v>27</v>
      </c>
      <c r="H12" s="3" t="s">
        <v>28</v>
      </c>
    </row>
    <row r="13" spans="1:8" x14ac:dyDescent="0.15">
      <c r="A13" s="4" t="s">
        <v>42</v>
      </c>
      <c r="B13" s="5" t="s">
        <v>43</v>
      </c>
      <c r="C13" s="4"/>
      <c r="D13" s="4"/>
      <c r="E13" s="6" t="e">
        <f>10*LOG10(SUMPRODUCT((ISNUMBER(B13:B22))*10^(B13:B22/10)))</f>
        <v>#VALUE!</v>
      </c>
      <c r="F13" s="4" t="s">
        <v>44</v>
      </c>
      <c r="G13" s="4" t="s">
        <v>45</v>
      </c>
      <c r="H13" s="4" t="s">
        <v>46</v>
      </c>
    </row>
    <row r="14" spans="1:8" x14ac:dyDescent="0.15">
      <c r="A14" s="4" t="s">
        <v>47</v>
      </c>
      <c r="B14" s="5" t="s">
        <v>43</v>
      </c>
      <c r="C14" s="4"/>
      <c r="D14" s="4"/>
      <c r="E14" s="6" t="e">
        <f>10*LOG10(SUMPRODUCT((ISNUMBER(B13:B22))*10^(B13:B22/10))/COUNT(B13:B22))</f>
        <v>#VALUE!</v>
      </c>
      <c r="F14" s="4" t="s">
        <v>48</v>
      </c>
      <c r="G14" s="4" t="s">
        <v>49</v>
      </c>
      <c r="H14" s="4" t="s">
        <v>50</v>
      </c>
    </row>
    <row r="15" spans="1:8" x14ac:dyDescent="0.15">
      <c r="A15" s="4" t="s">
        <v>51</v>
      </c>
      <c r="B15" s="5" t="s">
        <v>43</v>
      </c>
      <c r="C15" s="4"/>
      <c r="D15" s="4"/>
      <c r="E15" s="6">
        <f>AVERAGE(B13:B22)</f>
        <v>36.408000000000001</v>
      </c>
      <c r="F15" s="4" t="s">
        <v>52</v>
      </c>
      <c r="G15" s="4" t="s">
        <v>53</v>
      </c>
      <c r="H15" s="4" t="s">
        <v>54</v>
      </c>
    </row>
    <row r="16" spans="1:8" x14ac:dyDescent="0.15">
      <c r="A16" s="4" t="s">
        <v>55</v>
      </c>
      <c r="B16" s="5">
        <v>62</v>
      </c>
      <c r="C16" s="4"/>
      <c r="D16" s="4"/>
      <c r="E16" s="4"/>
      <c r="F16" s="4"/>
      <c r="G16" s="4"/>
      <c r="H16" s="4"/>
    </row>
    <row r="17" spans="1:8" x14ac:dyDescent="0.15">
      <c r="A17" s="17" t="s">
        <v>56</v>
      </c>
      <c r="B17" s="18"/>
      <c r="C17" s="18"/>
      <c r="D17" s="18"/>
      <c r="E17" s="18"/>
      <c r="F17" s="18"/>
      <c r="G17" s="18"/>
      <c r="H17" s="19"/>
    </row>
    <row r="18" spans="1:8" x14ac:dyDescent="0.15">
      <c r="A18" s="3" t="s">
        <v>21</v>
      </c>
      <c r="B18" s="3" t="s">
        <v>22</v>
      </c>
      <c r="C18" s="3" t="s">
        <v>23</v>
      </c>
      <c r="D18" s="3" t="s">
        <v>24</v>
      </c>
      <c r="E18" s="3" t="s">
        <v>25</v>
      </c>
      <c r="F18" s="3" t="s">
        <v>26</v>
      </c>
      <c r="G18" s="3" t="s">
        <v>27</v>
      </c>
      <c r="H18" s="3" t="s">
        <v>28</v>
      </c>
    </row>
    <row r="19" spans="1:8" x14ac:dyDescent="0.15">
      <c r="A19" s="4" t="s">
        <v>57</v>
      </c>
      <c r="B19" s="5">
        <v>60</v>
      </c>
      <c r="C19" s="4"/>
      <c r="D19" s="4"/>
      <c r="E19" s="6">
        <f>20*10^-6*10^(B19/20)</f>
        <v>1.9999999999999997E-2</v>
      </c>
      <c r="F19" s="4" t="s">
        <v>58</v>
      </c>
      <c r="G19" s="4" t="s">
        <v>59</v>
      </c>
      <c r="H19" s="4" t="s">
        <v>60</v>
      </c>
    </row>
    <row r="20" spans="1:8" x14ac:dyDescent="0.15">
      <c r="A20" s="4" t="s">
        <v>61</v>
      </c>
      <c r="B20" s="5">
        <v>0.02</v>
      </c>
      <c r="C20" s="4"/>
      <c r="D20" s="4"/>
      <c r="E20" s="6">
        <f>20*LOG10(B20/(20*10^-6))</f>
        <v>60</v>
      </c>
      <c r="F20" s="4" t="s">
        <v>62</v>
      </c>
      <c r="G20" s="4" t="s">
        <v>63</v>
      </c>
      <c r="H20" s="4" t="s">
        <v>40</v>
      </c>
    </row>
    <row r="21" spans="1:8" x14ac:dyDescent="0.15">
      <c r="A21" s="4" t="s">
        <v>64</v>
      </c>
      <c r="B21" s="5">
        <v>0.02</v>
      </c>
      <c r="C21" s="4"/>
      <c r="D21" s="4"/>
      <c r="E21" s="6">
        <f>10*LOG10(B21^2/(20*10^-6)^2)</f>
        <v>60</v>
      </c>
      <c r="F21" s="4" t="s">
        <v>65</v>
      </c>
      <c r="G21" s="4" t="s">
        <v>63</v>
      </c>
      <c r="H21" s="4" t="s">
        <v>66</v>
      </c>
    </row>
    <row r="22" spans="1:8" x14ac:dyDescent="0.15">
      <c r="A22" s="4" t="s">
        <v>67</v>
      </c>
      <c r="B22" s="5">
        <v>60</v>
      </c>
      <c r="C22" s="4"/>
      <c r="D22" s="4"/>
      <c r="E22" s="4"/>
      <c r="F22" s="4"/>
      <c r="G22" s="4"/>
      <c r="H22" s="4"/>
    </row>
  </sheetData>
  <mergeCells count="5">
    <mergeCell ref="A5:H5"/>
    <mergeCell ref="A17:H17"/>
    <mergeCell ref="A3:H3"/>
    <mergeCell ref="A11:H11"/>
    <mergeCell ref="A2:H2"/>
  </mergeCells>
  <phoneticPr fontId="6"/>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zoomScale="218" zoomScaleNormal="218" workbookViewId="0">
      <pane ySplit="4" topLeftCell="A5" activePane="bottomLeft" state="frozen"/>
      <selection pane="bottomLeft"/>
    </sheetView>
  </sheetViews>
  <sheetFormatPr defaultRowHeight="13.5" x14ac:dyDescent="0.15"/>
  <cols>
    <col min="1" max="1" width="8" customWidth="1"/>
    <col min="2" max="2" width="12" customWidth="1"/>
    <col min="3" max="3" width="6" customWidth="1"/>
    <col min="4" max="4" width="22" customWidth="1"/>
    <col min="5" max="5" width="16" customWidth="1"/>
    <col min="6" max="6" width="18" customWidth="1"/>
    <col min="7" max="8" width="14" customWidth="1"/>
  </cols>
  <sheetData>
    <row r="1" spans="1:8" x14ac:dyDescent="0.15">
      <c r="A1" t="s">
        <v>135</v>
      </c>
    </row>
    <row r="2" spans="1:8" ht="24" customHeight="1" x14ac:dyDescent="0.15">
      <c r="A2" s="12" t="s">
        <v>68</v>
      </c>
      <c r="B2" s="11"/>
      <c r="C2" s="11"/>
      <c r="D2" s="11"/>
      <c r="E2" s="11"/>
      <c r="F2" s="11"/>
      <c r="G2" s="11"/>
      <c r="H2" s="11"/>
    </row>
    <row r="3" spans="1:8" x14ac:dyDescent="0.15">
      <c r="A3" s="14" t="s">
        <v>69</v>
      </c>
      <c r="B3" s="11"/>
      <c r="C3" s="11"/>
      <c r="D3" s="11"/>
      <c r="E3" s="11"/>
      <c r="F3" s="11"/>
      <c r="G3" s="11"/>
      <c r="H3" s="11"/>
    </row>
    <row r="4" spans="1:8" x14ac:dyDescent="0.15">
      <c r="A4" s="1"/>
      <c r="B4" s="1"/>
      <c r="C4" s="1"/>
      <c r="D4" s="1"/>
      <c r="E4" s="1"/>
      <c r="F4" s="1"/>
      <c r="G4" s="1"/>
      <c r="H4" s="1"/>
    </row>
    <row r="5" spans="1:8" x14ac:dyDescent="0.15">
      <c r="A5" s="16" t="s">
        <v>70</v>
      </c>
      <c r="B5" s="11"/>
      <c r="C5" s="11"/>
      <c r="D5" s="11"/>
      <c r="E5" s="11"/>
      <c r="F5" s="11"/>
      <c r="G5" s="11"/>
      <c r="H5" s="11"/>
    </row>
    <row r="6" spans="1:8" x14ac:dyDescent="0.15">
      <c r="A6" s="3" t="s">
        <v>71</v>
      </c>
      <c r="B6" s="3" t="s">
        <v>72</v>
      </c>
      <c r="C6" s="3"/>
      <c r="D6" s="3" t="s">
        <v>73</v>
      </c>
      <c r="E6" s="3" t="s">
        <v>74</v>
      </c>
      <c r="F6" s="3"/>
      <c r="G6" s="3"/>
      <c r="H6" s="3"/>
    </row>
    <row r="7" spans="1:8" x14ac:dyDescent="0.15">
      <c r="A7" s="4">
        <v>1</v>
      </c>
      <c r="B7" s="5">
        <v>66</v>
      </c>
      <c r="C7" s="1"/>
      <c r="D7" s="4" t="s">
        <v>75</v>
      </c>
      <c r="E7" s="9">
        <f>_xlfn.PERCENTILE.INC(B7:B56,0.95)</f>
        <v>78.649999999999991</v>
      </c>
      <c r="F7" s="1"/>
      <c r="G7" s="1"/>
      <c r="H7" s="1"/>
    </row>
    <row r="8" spans="1:8" x14ac:dyDescent="0.15">
      <c r="A8" s="4">
        <v>2</v>
      </c>
      <c r="B8" s="5">
        <v>65</v>
      </c>
      <c r="C8" s="1"/>
      <c r="D8" s="4" t="s">
        <v>76</v>
      </c>
      <c r="E8" s="9">
        <f>MEDIAN(B7:B56)</f>
        <v>69</v>
      </c>
      <c r="F8" s="1"/>
      <c r="G8" s="1"/>
      <c r="H8" s="1"/>
    </row>
    <row r="9" spans="1:8" x14ac:dyDescent="0.15">
      <c r="A9" s="4">
        <v>3</v>
      </c>
      <c r="B9" s="5">
        <v>64</v>
      </c>
      <c r="C9" s="1"/>
      <c r="D9" s="4" t="s">
        <v>77</v>
      </c>
      <c r="E9" s="9">
        <f>_xlfn.PERCENTILE.INC(B7:B56,0.05)</f>
        <v>65</v>
      </c>
      <c r="F9" s="1"/>
      <c r="G9" s="1"/>
      <c r="H9" s="1"/>
    </row>
    <row r="10" spans="1:8" x14ac:dyDescent="0.15">
      <c r="A10" s="4">
        <v>4</v>
      </c>
      <c r="B10" s="5">
        <v>67</v>
      </c>
      <c r="C10" s="1"/>
      <c r="D10" s="4" t="s">
        <v>78</v>
      </c>
      <c r="E10" s="9">
        <f>MAX(B7:B56)</f>
        <v>85</v>
      </c>
      <c r="F10" s="1"/>
      <c r="G10" s="1"/>
      <c r="H10" s="1"/>
    </row>
    <row r="11" spans="1:8" x14ac:dyDescent="0.15">
      <c r="A11" s="4">
        <v>5</v>
      </c>
      <c r="B11" s="5">
        <v>68</v>
      </c>
      <c r="C11" s="1"/>
      <c r="D11" s="4" t="s">
        <v>79</v>
      </c>
      <c r="E11" s="9">
        <f>MIN(B7:B56)</f>
        <v>64</v>
      </c>
      <c r="F11" s="1"/>
      <c r="G11" s="1"/>
      <c r="H11" s="1"/>
    </row>
    <row r="12" spans="1:8" x14ac:dyDescent="0.15">
      <c r="A12" s="4">
        <v>6</v>
      </c>
      <c r="B12" s="5">
        <v>69</v>
      </c>
      <c r="C12" s="1"/>
      <c r="D12" s="4" t="s">
        <v>80</v>
      </c>
      <c r="E12" s="9">
        <f>MAX(B7:B56)-MIN(B7:B56)</f>
        <v>21</v>
      </c>
      <c r="F12" s="1"/>
      <c r="G12" s="1"/>
      <c r="H12" s="1"/>
    </row>
    <row r="13" spans="1:8" x14ac:dyDescent="0.15">
      <c r="A13" s="4">
        <v>7</v>
      </c>
      <c r="B13" s="5">
        <v>70</v>
      </c>
      <c r="C13" s="1"/>
      <c r="D13" s="1"/>
      <c r="E13" s="1"/>
      <c r="F13" s="1"/>
      <c r="G13" s="1"/>
      <c r="H13" s="1"/>
    </row>
    <row r="14" spans="1:8" x14ac:dyDescent="0.15">
      <c r="A14" s="4">
        <v>8</v>
      </c>
      <c r="B14" s="5">
        <v>71</v>
      </c>
      <c r="C14" s="1"/>
      <c r="D14" s="1"/>
      <c r="E14" s="1"/>
      <c r="F14" s="1"/>
      <c r="G14" s="1"/>
      <c r="H14" s="1"/>
    </row>
    <row r="15" spans="1:8" x14ac:dyDescent="0.15">
      <c r="A15" s="4">
        <v>9</v>
      </c>
      <c r="B15" s="5">
        <v>73</v>
      </c>
      <c r="C15" s="1"/>
      <c r="D15" s="1"/>
      <c r="E15" s="1"/>
      <c r="F15" s="1"/>
      <c r="G15" s="1"/>
      <c r="H15" s="1"/>
    </row>
    <row r="16" spans="1:8" x14ac:dyDescent="0.15">
      <c r="A16" s="4">
        <v>10</v>
      </c>
      <c r="B16" s="5">
        <v>72</v>
      </c>
      <c r="C16" s="1"/>
      <c r="D16" s="1"/>
      <c r="E16" s="1"/>
      <c r="F16" s="1"/>
      <c r="G16" s="1"/>
      <c r="H16" s="1"/>
    </row>
    <row r="17" spans="1:8" x14ac:dyDescent="0.15">
      <c r="A17" s="4">
        <v>11</v>
      </c>
      <c r="B17" s="5">
        <v>73</v>
      </c>
      <c r="C17" s="1"/>
      <c r="D17" s="1"/>
      <c r="E17" s="1"/>
      <c r="F17" s="1"/>
      <c r="G17" s="1"/>
      <c r="H17" s="1"/>
    </row>
    <row r="18" spans="1:8" x14ac:dyDescent="0.15">
      <c r="A18" s="4">
        <v>12</v>
      </c>
      <c r="B18" s="5">
        <v>72</v>
      </c>
      <c r="C18" s="1"/>
      <c r="D18" s="1"/>
      <c r="E18" s="1"/>
      <c r="F18" s="1"/>
      <c r="G18" s="1"/>
      <c r="H18" s="1"/>
    </row>
    <row r="19" spans="1:8" x14ac:dyDescent="0.15">
      <c r="A19" s="4">
        <v>13</v>
      </c>
      <c r="B19" s="5">
        <v>74</v>
      </c>
      <c r="C19" s="1"/>
      <c r="D19" s="1"/>
      <c r="E19" s="1"/>
      <c r="F19" s="1"/>
      <c r="G19" s="1"/>
      <c r="H19" s="1"/>
    </row>
    <row r="20" spans="1:8" x14ac:dyDescent="0.15">
      <c r="A20" s="4">
        <v>14</v>
      </c>
      <c r="B20" s="5">
        <v>68</v>
      </c>
      <c r="C20" s="1"/>
      <c r="D20" s="1"/>
      <c r="E20" s="1"/>
      <c r="F20" s="1"/>
      <c r="G20" s="1"/>
      <c r="H20" s="1"/>
    </row>
    <row r="21" spans="1:8" x14ac:dyDescent="0.15">
      <c r="A21" s="4">
        <v>15</v>
      </c>
      <c r="B21" s="5">
        <v>67</v>
      </c>
      <c r="C21" s="1"/>
      <c r="D21" s="1"/>
      <c r="E21" s="1"/>
      <c r="F21" s="1"/>
      <c r="G21" s="1"/>
      <c r="H21" s="1"/>
    </row>
    <row r="22" spans="1:8" x14ac:dyDescent="0.15">
      <c r="A22" s="4">
        <v>16</v>
      </c>
      <c r="B22" s="5">
        <v>69</v>
      </c>
      <c r="C22" s="1"/>
      <c r="D22" s="1"/>
      <c r="E22" s="1"/>
      <c r="F22" s="1"/>
      <c r="G22" s="1"/>
      <c r="H22" s="1"/>
    </row>
    <row r="23" spans="1:8" x14ac:dyDescent="0.15">
      <c r="A23" s="4">
        <v>17</v>
      </c>
      <c r="B23" s="5">
        <v>67</v>
      </c>
      <c r="C23" s="1"/>
      <c r="D23" s="1"/>
      <c r="E23" s="1"/>
      <c r="F23" s="1"/>
      <c r="G23" s="1"/>
      <c r="H23" s="1"/>
    </row>
    <row r="24" spans="1:8" x14ac:dyDescent="0.15">
      <c r="A24" s="4">
        <v>18</v>
      </c>
      <c r="B24" s="5">
        <v>65</v>
      </c>
      <c r="C24" s="1"/>
      <c r="D24" s="1"/>
      <c r="E24" s="1"/>
      <c r="F24" s="1"/>
      <c r="G24" s="1"/>
      <c r="H24" s="1"/>
    </row>
    <row r="25" spans="1:8" x14ac:dyDescent="0.15">
      <c r="A25" s="4">
        <v>19</v>
      </c>
      <c r="B25" s="5">
        <v>68</v>
      </c>
      <c r="C25" s="1"/>
      <c r="D25" s="1"/>
      <c r="E25" s="1"/>
      <c r="F25" s="1"/>
      <c r="G25" s="1"/>
      <c r="H25" s="1"/>
    </row>
    <row r="26" spans="1:8" x14ac:dyDescent="0.15">
      <c r="A26" s="4">
        <v>20</v>
      </c>
      <c r="B26" s="5">
        <v>69</v>
      </c>
      <c r="C26" s="1"/>
      <c r="D26" s="1"/>
      <c r="E26" s="1"/>
      <c r="F26" s="1"/>
      <c r="G26" s="1"/>
      <c r="H26" s="1"/>
    </row>
    <row r="27" spans="1:8" x14ac:dyDescent="0.15">
      <c r="A27" s="4">
        <v>21</v>
      </c>
      <c r="B27" s="5">
        <v>77</v>
      </c>
      <c r="C27" s="1"/>
      <c r="D27" s="1"/>
      <c r="E27" s="1"/>
      <c r="F27" s="1"/>
      <c r="G27" s="1"/>
      <c r="H27" s="1"/>
    </row>
    <row r="28" spans="1:8" x14ac:dyDescent="0.15">
      <c r="A28" s="4">
        <v>22</v>
      </c>
      <c r="B28" s="5">
        <v>76</v>
      </c>
      <c r="C28" s="1"/>
      <c r="D28" s="1"/>
      <c r="E28" s="1"/>
      <c r="F28" s="1"/>
      <c r="G28" s="1"/>
      <c r="H28" s="1"/>
    </row>
    <row r="29" spans="1:8" x14ac:dyDescent="0.15">
      <c r="A29" s="4">
        <v>23</v>
      </c>
      <c r="B29" s="5">
        <v>85</v>
      </c>
      <c r="C29" s="1"/>
      <c r="D29" s="1"/>
      <c r="E29" s="1"/>
      <c r="F29" s="1"/>
      <c r="G29" s="1"/>
      <c r="H29" s="1"/>
    </row>
    <row r="30" spans="1:8" x14ac:dyDescent="0.15">
      <c r="A30" s="4">
        <v>24</v>
      </c>
      <c r="B30" s="5">
        <v>73</v>
      </c>
      <c r="C30" s="1"/>
      <c r="D30" s="1"/>
      <c r="E30" s="1"/>
      <c r="F30" s="1"/>
      <c r="G30" s="1"/>
      <c r="H30" s="1"/>
    </row>
    <row r="31" spans="1:8" x14ac:dyDescent="0.15">
      <c r="A31" s="4">
        <v>25</v>
      </c>
      <c r="B31" s="5">
        <v>66</v>
      </c>
      <c r="C31" s="1"/>
      <c r="D31" s="1"/>
      <c r="E31" s="1"/>
      <c r="F31" s="1"/>
      <c r="G31" s="1"/>
      <c r="H31" s="1"/>
    </row>
    <row r="32" spans="1:8" x14ac:dyDescent="0.15">
      <c r="A32" s="4">
        <v>26</v>
      </c>
      <c r="B32" s="5">
        <v>67</v>
      </c>
      <c r="C32" s="1"/>
      <c r="D32" s="1"/>
      <c r="E32" s="1"/>
      <c r="F32" s="1"/>
      <c r="G32" s="1"/>
      <c r="H32" s="1"/>
    </row>
    <row r="33" spans="1:8" x14ac:dyDescent="0.15">
      <c r="A33" s="4">
        <v>27</v>
      </c>
      <c r="B33" s="5">
        <v>69</v>
      </c>
      <c r="C33" s="1"/>
      <c r="D33" s="1"/>
      <c r="E33" s="1"/>
      <c r="F33" s="1"/>
      <c r="G33" s="1"/>
      <c r="H33" s="1"/>
    </row>
    <row r="34" spans="1:8" x14ac:dyDescent="0.15">
      <c r="A34" s="4">
        <v>28</v>
      </c>
      <c r="B34" s="5">
        <v>70</v>
      </c>
      <c r="C34" s="1"/>
      <c r="D34" s="1"/>
      <c r="E34" s="1"/>
      <c r="F34" s="1"/>
      <c r="G34" s="1"/>
      <c r="H34" s="1"/>
    </row>
    <row r="35" spans="1:8" x14ac:dyDescent="0.15">
      <c r="A35" s="4">
        <v>29</v>
      </c>
      <c r="B35" s="5">
        <v>68</v>
      </c>
      <c r="C35" s="1"/>
      <c r="D35" s="1"/>
      <c r="E35" s="1"/>
      <c r="F35" s="1"/>
      <c r="G35" s="1"/>
      <c r="H35" s="1"/>
    </row>
    <row r="36" spans="1:8" x14ac:dyDescent="0.15">
      <c r="A36" s="4">
        <v>30</v>
      </c>
      <c r="B36" s="5">
        <v>65</v>
      </c>
      <c r="C36" s="1"/>
      <c r="D36" s="1"/>
      <c r="E36" s="1"/>
      <c r="F36" s="1"/>
      <c r="G36" s="1"/>
      <c r="H36" s="1"/>
    </row>
    <row r="37" spans="1:8" x14ac:dyDescent="0.15">
      <c r="A37" s="4">
        <v>31</v>
      </c>
      <c r="B37" s="5">
        <v>67</v>
      </c>
      <c r="C37" s="1"/>
      <c r="D37" s="1"/>
      <c r="E37" s="1"/>
      <c r="F37" s="1"/>
      <c r="G37" s="1"/>
      <c r="H37" s="1"/>
    </row>
    <row r="38" spans="1:8" x14ac:dyDescent="0.15">
      <c r="A38" s="4">
        <v>32</v>
      </c>
      <c r="B38" s="5">
        <v>70</v>
      </c>
      <c r="C38" s="1"/>
      <c r="D38" s="1"/>
      <c r="E38" s="1"/>
      <c r="F38" s="1"/>
      <c r="G38" s="1"/>
      <c r="H38" s="1"/>
    </row>
    <row r="39" spans="1:8" x14ac:dyDescent="0.15">
      <c r="A39" s="4">
        <v>33</v>
      </c>
      <c r="B39" s="5">
        <v>71</v>
      </c>
      <c r="C39" s="1"/>
      <c r="D39" s="1"/>
      <c r="E39" s="1"/>
      <c r="F39" s="1"/>
      <c r="G39" s="1"/>
      <c r="H39" s="1"/>
    </row>
    <row r="40" spans="1:8" x14ac:dyDescent="0.15">
      <c r="A40" s="4">
        <v>34</v>
      </c>
      <c r="B40" s="5">
        <v>72</v>
      </c>
      <c r="C40" s="1"/>
      <c r="D40" s="1"/>
      <c r="E40" s="1"/>
      <c r="F40" s="1"/>
      <c r="G40" s="1"/>
      <c r="H40" s="1"/>
    </row>
    <row r="41" spans="1:8" x14ac:dyDescent="0.15">
      <c r="A41" s="4">
        <v>35</v>
      </c>
      <c r="B41" s="5">
        <v>75</v>
      </c>
      <c r="C41" s="1"/>
      <c r="D41" s="1"/>
      <c r="E41" s="1"/>
      <c r="F41" s="1"/>
      <c r="G41" s="1"/>
      <c r="H41" s="1"/>
    </row>
    <row r="42" spans="1:8" x14ac:dyDescent="0.15">
      <c r="A42" s="4">
        <v>36</v>
      </c>
      <c r="B42" s="5">
        <v>68</v>
      </c>
      <c r="C42" s="1"/>
      <c r="D42" s="1"/>
      <c r="E42" s="1"/>
      <c r="F42" s="1"/>
      <c r="G42" s="1"/>
      <c r="H42" s="1"/>
    </row>
    <row r="43" spans="1:8" x14ac:dyDescent="0.15">
      <c r="A43" s="4">
        <v>37</v>
      </c>
      <c r="B43" s="5">
        <v>67</v>
      </c>
      <c r="C43" s="1"/>
      <c r="D43" s="1"/>
      <c r="E43" s="1"/>
      <c r="F43" s="1"/>
      <c r="G43" s="1"/>
      <c r="H43" s="1"/>
    </row>
    <row r="44" spans="1:8" x14ac:dyDescent="0.15">
      <c r="A44" s="4">
        <v>38</v>
      </c>
      <c r="B44" s="5">
        <v>65</v>
      </c>
      <c r="C44" s="1"/>
      <c r="D44" s="1"/>
      <c r="E44" s="1"/>
      <c r="F44" s="1"/>
      <c r="G44" s="1"/>
      <c r="H44" s="1"/>
    </row>
    <row r="45" spans="1:8" x14ac:dyDescent="0.15">
      <c r="A45" s="4">
        <v>39</v>
      </c>
      <c r="B45" s="5">
        <v>77</v>
      </c>
      <c r="C45" s="1"/>
      <c r="D45" s="1"/>
      <c r="E45" s="1"/>
      <c r="F45" s="1"/>
      <c r="G45" s="1"/>
      <c r="H45" s="1"/>
    </row>
    <row r="46" spans="1:8" x14ac:dyDescent="0.15">
      <c r="A46" s="4">
        <v>40</v>
      </c>
      <c r="B46" s="5">
        <v>80</v>
      </c>
      <c r="C46" s="1"/>
      <c r="D46" s="1"/>
      <c r="E46" s="1"/>
      <c r="F46" s="1"/>
      <c r="G46" s="1"/>
      <c r="H46" s="1"/>
    </row>
    <row r="47" spans="1:8" x14ac:dyDescent="0.15">
      <c r="A47" s="4">
        <v>41</v>
      </c>
      <c r="B47" s="5">
        <v>74</v>
      </c>
      <c r="C47" s="1"/>
      <c r="D47" s="1"/>
      <c r="E47" s="1"/>
      <c r="F47" s="1"/>
      <c r="G47" s="1"/>
      <c r="H47" s="1"/>
    </row>
    <row r="48" spans="1:8" x14ac:dyDescent="0.15">
      <c r="A48" s="4">
        <v>42</v>
      </c>
      <c r="B48" s="5">
        <v>75</v>
      </c>
      <c r="C48" s="1"/>
      <c r="D48" s="1"/>
      <c r="E48" s="1"/>
      <c r="F48" s="1"/>
      <c r="G48" s="1"/>
      <c r="H48" s="1"/>
    </row>
    <row r="49" spans="1:8" x14ac:dyDescent="0.15">
      <c r="A49" s="4">
        <v>43</v>
      </c>
      <c r="B49" s="5">
        <v>68</v>
      </c>
      <c r="C49" s="1"/>
      <c r="D49" s="1"/>
      <c r="E49" s="1"/>
      <c r="F49" s="1"/>
      <c r="G49" s="1"/>
      <c r="H49" s="1"/>
    </row>
    <row r="50" spans="1:8" x14ac:dyDescent="0.15">
      <c r="A50" s="4">
        <v>44</v>
      </c>
      <c r="B50" s="5">
        <v>66</v>
      </c>
      <c r="C50" s="1"/>
      <c r="D50" s="1"/>
      <c r="E50" s="1"/>
      <c r="F50" s="1"/>
      <c r="G50" s="1"/>
      <c r="H50" s="1"/>
    </row>
    <row r="51" spans="1:8" x14ac:dyDescent="0.15">
      <c r="A51" s="4">
        <v>45</v>
      </c>
      <c r="B51" s="5">
        <v>73</v>
      </c>
      <c r="C51" s="1"/>
      <c r="D51" s="1"/>
      <c r="E51" s="1"/>
      <c r="F51" s="1"/>
      <c r="G51" s="1"/>
      <c r="H51" s="1"/>
    </row>
    <row r="52" spans="1:8" x14ac:dyDescent="0.15">
      <c r="A52" s="4">
        <v>46</v>
      </c>
      <c r="B52" s="5">
        <v>70</v>
      </c>
      <c r="C52" s="1"/>
      <c r="D52" s="1"/>
      <c r="E52" s="1"/>
      <c r="F52" s="1"/>
      <c r="G52" s="1"/>
      <c r="H52" s="1"/>
    </row>
    <row r="53" spans="1:8" x14ac:dyDescent="0.15">
      <c r="A53" s="4">
        <v>47</v>
      </c>
      <c r="B53" s="5">
        <v>82</v>
      </c>
      <c r="C53" s="1"/>
      <c r="D53" s="1"/>
      <c r="E53" s="1"/>
      <c r="F53" s="1"/>
      <c r="G53" s="1"/>
      <c r="H53" s="1"/>
    </row>
    <row r="54" spans="1:8" x14ac:dyDescent="0.15">
      <c r="A54" s="4">
        <v>48</v>
      </c>
      <c r="B54" s="5">
        <v>69</v>
      </c>
      <c r="C54" s="1"/>
      <c r="D54" s="1"/>
      <c r="E54" s="1"/>
      <c r="F54" s="1"/>
      <c r="G54" s="1"/>
      <c r="H54" s="1"/>
    </row>
    <row r="55" spans="1:8" x14ac:dyDescent="0.15">
      <c r="A55" s="4">
        <v>49</v>
      </c>
      <c r="B55" s="5">
        <v>67</v>
      </c>
      <c r="C55" s="1"/>
      <c r="D55" s="1"/>
      <c r="E55" s="1"/>
      <c r="F55" s="1"/>
      <c r="G55" s="1"/>
      <c r="H55" s="1"/>
    </row>
    <row r="56" spans="1:8" x14ac:dyDescent="0.15">
      <c r="A56" s="4">
        <v>50</v>
      </c>
      <c r="B56" s="5">
        <v>68</v>
      </c>
      <c r="C56" s="1"/>
      <c r="D56" s="1"/>
      <c r="E56" s="1"/>
      <c r="F56" s="1"/>
      <c r="G56" s="1"/>
      <c r="H56" s="1"/>
    </row>
    <row r="57" spans="1:8" x14ac:dyDescent="0.15">
      <c r="A57" s="1"/>
      <c r="B57" s="1"/>
      <c r="C57" s="1"/>
      <c r="D57" s="1"/>
      <c r="E57" s="1"/>
      <c r="F57" s="1"/>
      <c r="G57" s="1"/>
      <c r="H57" s="1"/>
    </row>
    <row r="58" spans="1:8" x14ac:dyDescent="0.15">
      <c r="A58" s="1"/>
      <c r="B58" s="1"/>
      <c r="C58" s="1"/>
      <c r="D58" s="1"/>
      <c r="E58" s="1"/>
      <c r="F58" s="1"/>
      <c r="G58" s="1"/>
      <c r="H58" s="1"/>
    </row>
    <row r="59" spans="1:8" x14ac:dyDescent="0.15">
      <c r="A59" s="16" t="s">
        <v>81</v>
      </c>
      <c r="B59" s="11"/>
      <c r="C59" s="11"/>
      <c r="D59" s="11"/>
      <c r="E59" s="11"/>
      <c r="F59" s="11"/>
      <c r="G59" s="11"/>
      <c r="H59" s="11"/>
    </row>
    <row r="60" spans="1:8" x14ac:dyDescent="0.15">
      <c r="A60" s="3" t="s">
        <v>82</v>
      </c>
      <c r="B60" s="3" t="s">
        <v>83</v>
      </c>
      <c r="C60" s="3" t="s">
        <v>84</v>
      </c>
      <c r="D60" s="3" t="s">
        <v>85</v>
      </c>
      <c r="E60" s="3"/>
      <c r="F60" s="3" t="s">
        <v>86</v>
      </c>
      <c r="G60" s="3" t="s">
        <v>74</v>
      </c>
      <c r="H60" s="3" t="s">
        <v>27</v>
      </c>
    </row>
    <row r="61" spans="1:8" x14ac:dyDescent="0.15">
      <c r="A61" s="4">
        <v>1</v>
      </c>
      <c r="B61" s="5">
        <v>80</v>
      </c>
      <c r="C61" s="5">
        <v>70</v>
      </c>
      <c r="D61" s="5">
        <v>60</v>
      </c>
      <c r="E61" s="1"/>
      <c r="F61" s="4" t="s">
        <v>87</v>
      </c>
      <c r="G61" s="9">
        <f>AVERAGE(B61:B70)</f>
        <v>79.599999999999994</v>
      </c>
      <c r="H61" s="4" t="s">
        <v>88</v>
      </c>
    </row>
    <row r="62" spans="1:8" x14ac:dyDescent="0.15">
      <c r="A62" s="4">
        <v>2</v>
      </c>
      <c r="B62" s="5">
        <v>79</v>
      </c>
      <c r="C62" s="5">
        <v>69</v>
      </c>
      <c r="D62" s="5">
        <v>61</v>
      </c>
      <c r="E62" s="1"/>
      <c r="F62" s="4" t="s">
        <v>89</v>
      </c>
      <c r="G62" s="9">
        <f>AVERAGE(C61:C70)</f>
        <v>69.599999999999994</v>
      </c>
      <c r="H62" s="4" t="s">
        <v>88</v>
      </c>
    </row>
    <row r="63" spans="1:8" x14ac:dyDescent="0.15">
      <c r="A63" s="4">
        <v>3</v>
      </c>
      <c r="B63" s="5">
        <v>81</v>
      </c>
      <c r="C63" s="5">
        <v>71</v>
      </c>
      <c r="D63" s="5">
        <v>59</v>
      </c>
      <c r="E63" s="1"/>
      <c r="F63" s="4" t="s">
        <v>90</v>
      </c>
      <c r="G63" s="9">
        <f>AVERAGE(D61:D70)</f>
        <v>59.6</v>
      </c>
      <c r="H63" s="4" t="s">
        <v>88</v>
      </c>
    </row>
    <row r="64" spans="1:8" x14ac:dyDescent="0.15">
      <c r="A64" s="4">
        <v>4</v>
      </c>
      <c r="B64" s="5">
        <v>78</v>
      </c>
      <c r="C64" s="5">
        <v>68</v>
      </c>
      <c r="D64" s="5">
        <v>60</v>
      </c>
      <c r="E64" s="1"/>
      <c r="F64" s="1"/>
      <c r="G64" s="1"/>
      <c r="H64" s="1"/>
    </row>
    <row r="65" spans="1:8" x14ac:dyDescent="0.15">
      <c r="A65" s="4">
        <v>5</v>
      </c>
      <c r="B65" s="5">
        <v>80</v>
      </c>
      <c r="C65" s="5">
        <v>70</v>
      </c>
      <c r="D65" s="5">
        <v>58</v>
      </c>
      <c r="E65" s="1"/>
      <c r="F65" s="1"/>
      <c r="G65" s="1"/>
      <c r="H65" s="1"/>
    </row>
    <row r="66" spans="1:8" x14ac:dyDescent="0.15">
      <c r="A66" s="4">
        <v>6</v>
      </c>
      <c r="B66" s="5"/>
      <c r="C66" s="5"/>
      <c r="D66" s="5"/>
      <c r="E66" s="1"/>
      <c r="F66" s="1"/>
      <c r="G66" s="1"/>
      <c r="H66" s="1"/>
    </row>
    <row r="67" spans="1:8" x14ac:dyDescent="0.15">
      <c r="A67" s="4">
        <v>7</v>
      </c>
      <c r="B67" s="5"/>
      <c r="C67" s="5"/>
      <c r="D67" s="5"/>
      <c r="E67" s="1"/>
      <c r="F67" s="1"/>
      <c r="G67" s="1"/>
      <c r="H67" s="1"/>
    </row>
    <row r="68" spans="1:8" x14ac:dyDescent="0.15">
      <c r="A68" s="4">
        <v>8</v>
      </c>
      <c r="B68" s="5"/>
      <c r="C68" s="5"/>
      <c r="D68" s="5"/>
      <c r="E68" s="1"/>
      <c r="F68" s="1"/>
      <c r="G68" s="1"/>
      <c r="H68" s="1"/>
    </row>
    <row r="69" spans="1:8" x14ac:dyDescent="0.15">
      <c r="A69" s="4">
        <v>9</v>
      </c>
      <c r="B69" s="5"/>
      <c r="C69" s="5"/>
      <c r="D69" s="5"/>
      <c r="E69" s="1"/>
      <c r="F69" s="1"/>
      <c r="G69" s="1"/>
      <c r="H69" s="1"/>
    </row>
    <row r="70" spans="1:8" x14ac:dyDescent="0.15">
      <c r="A70" s="4">
        <v>10</v>
      </c>
      <c r="B70" s="5"/>
      <c r="C70" s="5"/>
      <c r="D70" s="5"/>
      <c r="E70" s="1"/>
      <c r="F70" s="1"/>
      <c r="G70" s="1"/>
      <c r="H70" s="1"/>
    </row>
  </sheetData>
  <mergeCells count="4">
    <mergeCell ref="A5:H5"/>
    <mergeCell ref="A3:H3"/>
    <mergeCell ref="A59:H59"/>
    <mergeCell ref="A2:H2"/>
  </mergeCells>
  <phoneticPr fontId="6"/>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zoomScale="200" zoomScaleNormal="200" workbookViewId="0">
      <pane ySplit="4" topLeftCell="A5" activePane="bottomLeft" state="frozen"/>
      <selection pane="bottomLeft" sqref="A1:XFD1"/>
    </sheetView>
  </sheetViews>
  <sheetFormatPr defaultRowHeight="13.5" x14ac:dyDescent="0.15"/>
  <cols>
    <col min="1" max="1" width="12" customWidth="1"/>
    <col min="2" max="4" width="18" customWidth="1"/>
    <col min="5" max="5" width="6" customWidth="1"/>
    <col min="6" max="6" width="22" customWidth="1"/>
    <col min="7" max="8" width="18" customWidth="1"/>
    <col min="9" max="9" width="52" customWidth="1"/>
    <col min="10" max="10" width="24" customWidth="1"/>
  </cols>
  <sheetData>
    <row r="1" spans="1:10" x14ac:dyDescent="0.15">
      <c r="A1" t="s">
        <v>135</v>
      </c>
    </row>
    <row r="2" spans="1:10" ht="24" customHeight="1" x14ac:dyDescent="0.15">
      <c r="A2" s="12" t="s">
        <v>7</v>
      </c>
      <c r="B2" s="11"/>
      <c r="C2" s="11"/>
      <c r="D2" s="11"/>
      <c r="E2" s="11"/>
      <c r="F2" s="11"/>
      <c r="G2" s="11"/>
      <c r="H2" s="11"/>
      <c r="I2" s="11"/>
      <c r="J2" s="11"/>
    </row>
    <row r="3" spans="1:10" x14ac:dyDescent="0.15">
      <c r="A3" s="14" t="s">
        <v>91</v>
      </c>
      <c r="B3" s="11"/>
      <c r="C3" s="11"/>
      <c r="D3" s="11"/>
      <c r="E3" s="11"/>
      <c r="F3" s="11"/>
      <c r="G3" s="11"/>
      <c r="H3" s="11"/>
      <c r="I3" s="11"/>
      <c r="J3" s="11"/>
    </row>
    <row r="4" spans="1:10" x14ac:dyDescent="0.15">
      <c r="A4" s="1"/>
      <c r="B4" s="1"/>
      <c r="C4" s="1"/>
      <c r="D4" s="1"/>
      <c r="E4" s="1"/>
      <c r="F4" s="1"/>
      <c r="G4" s="1"/>
      <c r="H4" s="1"/>
      <c r="I4" s="1"/>
      <c r="J4" s="1"/>
    </row>
    <row r="5" spans="1:10" x14ac:dyDescent="0.15">
      <c r="A5" s="13" t="s">
        <v>92</v>
      </c>
      <c r="B5" s="11"/>
      <c r="C5" s="11"/>
      <c r="D5" s="11"/>
      <c r="E5" s="11"/>
      <c r="F5" s="11"/>
      <c r="G5" s="11"/>
      <c r="H5" s="11"/>
      <c r="I5" s="11"/>
      <c r="J5" s="11"/>
    </row>
    <row r="6" spans="1:10" x14ac:dyDescent="0.15">
      <c r="A6" s="3" t="s">
        <v>93</v>
      </c>
      <c r="B6" s="3" t="s">
        <v>94</v>
      </c>
      <c r="C6" s="3" t="s">
        <v>95</v>
      </c>
      <c r="D6" s="3" t="s">
        <v>96</v>
      </c>
      <c r="E6" s="3"/>
      <c r="F6" s="3" t="s">
        <v>97</v>
      </c>
      <c r="G6" s="3" t="s">
        <v>74</v>
      </c>
      <c r="H6" s="3"/>
      <c r="I6" s="3" t="s">
        <v>26</v>
      </c>
      <c r="J6" s="3" t="s">
        <v>28</v>
      </c>
    </row>
    <row r="7" spans="1:10" x14ac:dyDescent="0.15">
      <c r="A7" s="4">
        <v>16</v>
      </c>
      <c r="B7" s="5">
        <v>52</v>
      </c>
      <c r="C7" s="7">
        <v>-56.7</v>
      </c>
      <c r="D7" s="6">
        <f t="shared" ref="D7:D17" si="0">IF(OR(B7="",NOT(ISNUMBER(B7))),"",B7+C7)</f>
        <v>-4.7000000000000028</v>
      </c>
      <c r="E7" s="1"/>
      <c r="F7" s="4" t="s">
        <v>98</v>
      </c>
      <c r="G7" s="9">
        <f>10*LOG10(SUMPRODUCT((ISNUMBER(B7:B17))*10^(B7:B17/10)))</f>
        <v>67.42323921692801</v>
      </c>
      <c r="H7" s="1"/>
      <c r="I7" s="4" t="s">
        <v>99</v>
      </c>
      <c r="J7" s="4" t="s">
        <v>100</v>
      </c>
    </row>
    <row r="8" spans="1:10" x14ac:dyDescent="0.15">
      <c r="A8" s="4">
        <v>31.5</v>
      </c>
      <c r="B8" s="5">
        <v>63</v>
      </c>
      <c r="C8" s="7">
        <v>-39.4</v>
      </c>
      <c r="D8" s="6">
        <f t="shared" si="0"/>
        <v>23.6</v>
      </c>
      <c r="E8" s="1"/>
      <c r="F8" s="4" t="s">
        <v>101</v>
      </c>
      <c r="G8" s="9">
        <f>10*LOG10(SUMPRODUCT((ISNUMBER(D7:D17))*10^(D7:D17/10)))</f>
        <v>62.171065872867679</v>
      </c>
      <c r="H8" s="1"/>
      <c r="I8" s="4" t="s">
        <v>102</v>
      </c>
      <c r="J8" s="4" t="s">
        <v>103</v>
      </c>
    </row>
    <row r="9" spans="1:10" x14ac:dyDescent="0.15">
      <c r="A9" s="4">
        <v>63</v>
      </c>
      <c r="B9" s="5">
        <v>60</v>
      </c>
      <c r="C9" s="7">
        <v>-26.2</v>
      </c>
      <c r="D9" s="6">
        <f t="shared" si="0"/>
        <v>33.799999999999997</v>
      </c>
      <c r="E9" s="1"/>
      <c r="F9" s="4" t="s">
        <v>104</v>
      </c>
      <c r="G9" s="5">
        <v>16</v>
      </c>
      <c r="H9" s="1"/>
      <c r="I9" s="1"/>
      <c r="J9" s="4" t="s">
        <v>105</v>
      </c>
    </row>
    <row r="10" spans="1:10" x14ac:dyDescent="0.15">
      <c r="A10" s="4">
        <v>125</v>
      </c>
      <c r="B10" s="5">
        <v>54</v>
      </c>
      <c r="C10" s="7">
        <v>-16.100000000000001</v>
      </c>
      <c r="D10" s="6">
        <f t="shared" si="0"/>
        <v>37.9</v>
      </c>
      <c r="E10" s="1"/>
      <c r="F10" s="4" t="s">
        <v>106</v>
      </c>
      <c r="G10" s="5">
        <v>500</v>
      </c>
      <c r="H10" s="1"/>
      <c r="I10" s="1"/>
      <c r="J10" s="4" t="s">
        <v>105</v>
      </c>
    </row>
    <row r="11" spans="1:10" x14ac:dyDescent="0.15">
      <c r="A11" s="4">
        <v>250</v>
      </c>
      <c r="B11" s="5">
        <v>54</v>
      </c>
      <c r="C11" s="7">
        <v>-8.6</v>
      </c>
      <c r="D11" s="6">
        <f t="shared" si="0"/>
        <v>45.4</v>
      </c>
      <c r="E11" s="1"/>
      <c r="F11" s="4" t="s">
        <v>107</v>
      </c>
      <c r="G11" s="9">
        <f>10*LOG10(SUMPRODUCT((A7:A17&gt;=G9)*(A7:A17&lt;=G10)*(ISNUMBER(B7:B17))*10^(B7:B17/10)))</f>
        <v>66.321622224971705</v>
      </c>
      <c r="H11" s="1"/>
      <c r="I11" s="4" t="s">
        <v>108</v>
      </c>
      <c r="J11" s="4" t="s">
        <v>109</v>
      </c>
    </row>
    <row r="12" spans="1:10" x14ac:dyDescent="0.15">
      <c r="A12" s="4">
        <v>500</v>
      </c>
      <c r="B12" s="5">
        <v>58</v>
      </c>
      <c r="C12" s="7">
        <v>-3.2</v>
      </c>
      <c r="D12" s="6">
        <f t="shared" si="0"/>
        <v>54.8</v>
      </c>
      <c r="E12" s="1"/>
      <c r="F12" s="4" t="s">
        <v>110</v>
      </c>
      <c r="G12" s="9">
        <f>10*LOG10(SUMPRODUCT((A7:A17&gt;=G9)*(A7:A17&lt;=G10)*(ISNUMBER(D7:D17))*10^(D7:D17/10)))</f>
        <v>55.384016226236241</v>
      </c>
      <c r="H12" s="1"/>
      <c r="I12" s="4" t="s">
        <v>111</v>
      </c>
      <c r="J12" s="4" t="s">
        <v>109</v>
      </c>
    </row>
    <row r="13" spans="1:10" x14ac:dyDescent="0.15">
      <c r="A13" s="4">
        <v>1000</v>
      </c>
      <c r="B13" s="5">
        <v>60</v>
      </c>
      <c r="C13" s="7">
        <v>0</v>
      </c>
      <c r="D13" s="6">
        <f t="shared" si="0"/>
        <v>60</v>
      </c>
      <c r="E13" s="1"/>
      <c r="F13" s="1"/>
      <c r="G13" s="1"/>
      <c r="H13" s="1"/>
      <c r="I13" s="1"/>
      <c r="J13" s="1"/>
    </row>
    <row r="14" spans="1:10" x14ac:dyDescent="0.15">
      <c r="A14" s="4">
        <v>2000</v>
      </c>
      <c r="B14" s="5">
        <v>53</v>
      </c>
      <c r="C14" s="7">
        <v>1.2</v>
      </c>
      <c r="D14" s="6">
        <f t="shared" si="0"/>
        <v>54.2</v>
      </c>
      <c r="E14" s="1"/>
      <c r="F14" s="1"/>
      <c r="G14" s="1"/>
      <c r="H14" s="1"/>
      <c r="I14" s="1"/>
      <c r="J14" s="1"/>
    </row>
    <row r="15" spans="1:10" x14ac:dyDescent="0.15">
      <c r="A15" s="4">
        <v>4000</v>
      </c>
      <c r="B15" s="5">
        <v>44</v>
      </c>
      <c r="C15" s="7">
        <v>1</v>
      </c>
      <c r="D15" s="6">
        <f t="shared" si="0"/>
        <v>45</v>
      </c>
      <c r="E15" s="1"/>
      <c r="F15" s="1"/>
      <c r="G15" s="1"/>
      <c r="H15" s="1"/>
      <c r="I15" s="1"/>
      <c r="J15" s="1"/>
    </row>
    <row r="16" spans="1:10" x14ac:dyDescent="0.15">
      <c r="A16" s="4">
        <v>8000</v>
      </c>
      <c r="B16" s="5">
        <v>40</v>
      </c>
      <c r="C16" s="7">
        <v>-1.1000000000000001</v>
      </c>
      <c r="D16" s="6">
        <f t="shared" si="0"/>
        <v>38.9</v>
      </c>
      <c r="E16" s="1"/>
      <c r="F16" s="1"/>
      <c r="G16" s="1"/>
      <c r="H16" s="1"/>
      <c r="I16" s="1"/>
      <c r="J16" s="1"/>
    </row>
    <row r="17" spans="1:10" x14ac:dyDescent="0.15">
      <c r="A17" s="4">
        <v>16000</v>
      </c>
      <c r="B17" s="5">
        <v>35</v>
      </c>
      <c r="C17" s="7">
        <v>-6.6</v>
      </c>
      <c r="D17" s="6">
        <f t="shared" si="0"/>
        <v>28.4</v>
      </c>
      <c r="E17" s="1"/>
      <c r="F17" s="1"/>
      <c r="G17" s="1"/>
      <c r="H17" s="1"/>
      <c r="I17" s="1"/>
      <c r="J17" s="1"/>
    </row>
    <row r="18" spans="1:10" x14ac:dyDescent="0.15">
      <c r="A18" s="1"/>
      <c r="B18" s="1"/>
      <c r="C18" s="1"/>
      <c r="D18" s="1"/>
      <c r="E18" s="1"/>
      <c r="F18" s="1"/>
      <c r="G18" s="1"/>
      <c r="H18" s="1"/>
      <c r="I18" s="1"/>
      <c r="J18" s="1"/>
    </row>
    <row r="19" spans="1:10" x14ac:dyDescent="0.15">
      <c r="A19" s="15" t="s">
        <v>27</v>
      </c>
      <c r="B19" s="11"/>
      <c r="C19" s="11"/>
      <c r="D19" s="11"/>
      <c r="E19" s="11"/>
      <c r="F19" s="11"/>
      <c r="G19" s="11"/>
      <c r="H19" s="11"/>
      <c r="I19" s="11"/>
      <c r="J19" s="11"/>
    </row>
    <row r="20" spans="1:10" x14ac:dyDescent="0.15">
      <c r="A20" s="10" t="s">
        <v>112</v>
      </c>
      <c r="B20" s="11"/>
      <c r="C20" s="11"/>
      <c r="D20" s="11"/>
      <c r="E20" s="11"/>
      <c r="F20" s="11"/>
      <c r="G20" s="11"/>
      <c r="H20" s="11"/>
      <c r="I20" s="11"/>
      <c r="J20" s="11"/>
    </row>
    <row r="21" spans="1:10" x14ac:dyDescent="0.15">
      <c r="A21" s="10" t="s">
        <v>113</v>
      </c>
      <c r="B21" s="11"/>
      <c r="C21" s="11"/>
      <c r="D21" s="11"/>
      <c r="E21" s="11"/>
      <c r="F21" s="11"/>
      <c r="G21" s="11"/>
      <c r="H21" s="11"/>
      <c r="I21" s="11"/>
      <c r="J21" s="11"/>
    </row>
    <row r="22" spans="1:10" x14ac:dyDescent="0.15">
      <c r="A22" s="10" t="s">
        <v>114</v>
      </c>
      <c r="B22" s="11"/>
      <c r="C22" s="11"/>
      <c r="D22" s="11"/>
      <c r="E22" s="11"/>
      <c r="F22" s="11"/>
      <c r="G22" s="11"/>
      <c r="H22" s="11"/>
      <c r="I22" s="11"/>
      <c r="J22" s="11"/>
    </row>
    <row r="23" spans="1:10" x14ac:dyDescent="0.15">
      <c r="A23" s="10" t="s">
        <v>115</v>
      </c>
      <c r="B23" s="11"/>
      <c r="C23" s="11"/>
      <c r="D23" s="11"/>
      <c r="E23" s="11"/>
      <c r="F23" s="11"/>
      <c r="G23" s="11"/>
      <c r="H23" s="11"/>
      <c r="I23" s="11"/>
      <c r="J23" s="11"/>
    </row>
    <row r="24" spans="1:10" x14ac:dyDescent="0.15">
      <c r="A24" s="10" t="s">
        <v>116</v>
      </c>
      <c r="B24" s="11"/>
      <c r="C24" s="11"/>
      <c r="D24" s="11"/>
      <c r="E24" s="11"/>
      <c r="F24" s="11"/>
      <c r="G24" s="11"/>
      <c r="H24" s="11"/>
      <c r="I24" s="11"/>
      <c r="J24" s="11"/>
    </row>
    <row r="25" spans="1:10" x14ac:dyDescent="0.15">
      <c r="A25" s="10" t="s">
        <v>117</v>
      </c>
      <c r="B25" s="11"/>
      <c r="C25" s="11"/>
      <c r="D25" s="11"/>
      <c r="E25" s="11"/>
      <c r="F25" s="11"/>
      <c r="G25" s="11"/>
      <c r="H25" s="11"/>
      <c r="I25" s="11"/>
      <c r="J25" s="11"/>
    </row>
  </sheetData>
  <mergeCells count="10">
    <mergeCell ref="A25:J25"/>
    <mergeCell ref="A3:J3"/>
    <mergeCell ref="A20:J20"/>
    <mergeCell ref="A2:J2"/>
    <mergeCell ref="A24:J24"/>
    <mergeCell ref="A23:J23"/>
    <mergeCell ref="A19:J19"/>
    <mergeCell ref="A22:J22"/>
    <mergeCell ref="A5:J5"/>
    <mergeCell ref="A21:J21"/>
  </mergeCells>
  <phoneticPr fontId="6"/>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8"/>
  <sheetViews>
    <sheetView tabSelected="1" zoomScale="200" zoomScaleNormal="200" workbookViewId="0">
      <pane ySplit="4" topLeftCell="A5" activePane="bottomLeft" state="frozen"/>
      <selection pane="bottomLeft" activeCell="G22" sqref="G22"/>
    </sheetView>
  </sheetViews>
  <sheetFormatPr defaultRowHeight="13.5" x14ac:dyDescent="0.15"/>
  <cols>
    <col min="1" max="1" width="12" customWidth="1"/>
    <col min="2" max="4" width="18" customWidth="1"/>
    <col min="5" max="5" width="6" customWidth="1"/>
    <col min="6" max="6" width="22" customWidth="1"/>
    <col min="7" max="8" width="18" customWidth="1"/>
    <col min="9" max="9" width="52" customWidth="1"/>
    <col min="10" max="10" width="24" customWidth="1"/>
  </cols>
  <sheetData>
    <row r="1" spans="1:10" x14ac:dyDescent="0.15">
      <c r="A1" t="s">
        <v>135</v>
      </c>
    </row>
    <row r="2" spans="1:10" ht="24" customHeight="1" x14ac:dyDescent="0.15">
      <c r="A2" s="12" t="s">
        <v>9</v>
      </c>
      <c r="B2" s="11"/>
      <c r="C2" s="11"/>
      <c r="D2" s="11"/>
      <c r="E2" s="11"/>
      <c r="F2" s="11"/>
      <c r="G2" s="11"/>
      <c r="H2" s="11"/>
      <c r="I2" s="11"/>
      <c r="J2" s="11"/>
    </row>
    <row r="3" spans="1:10" x14ac:dyDescent="0.15">
      <c r="A3" s="14" t="s">
        <v>91</v>
      </c>
      <c r="B3" s="11"/>
      <c r="C3" s="11"/>
      <c r="D3" s="11"/>
      <c r="E3" s="11"/>
      <c r="F3" s="11"/>
      <c r="G3" s="11"/>
      <c r="H3" s="11"/>
      <c r="I3" s="11"/>
      <c r="J3" s="11"/>
    </row>
    <row r="4" spans="1:10" x14ac:dyDescent="0.15">
      <c r="A4" s="1"/>
      <c r="B4" s="1"/>
      <c r="C4" s="1"/>
      <c r="D4" s="1"/>
      <c r="E4" s="1"/>
      <c r="F4" s="1"/>
      <c r="G4" s="1"/>
      <c r="H4" s="1"/>
      <c r="I4" s="1"/>
      <c r="J4" s="1"/>
    </row>
    <row r="5" spans="1:10" x14ac:dyDescent="0.15">
      <c r="A5" s="13" t="s">
        <v>92</v>
      </c>
      <c r="B5" s="11"/>
      <c r="C5" s="11"/>
      <c r="D5" s="11"/>
      <c r="E5" s="11"/>
      <c r="F5" s="11"/>
      <c r="G5" s="11"/>
      <c r="H5" s="11"/>
      <c r="I5" s="11"/>
      <c r="J5" s="11"/>
    </row>
    <row r="6" spans="1:10" x14ac:dyDescent="0.15">
      <c r="A6" s="3" t="s">
        <v>93</v>
      </c>
      <c r="B6" s="3" t="s">
        <v>94</v>
      </c>
      <c r="C6" s="3" t="s">
        <v>95</v>
      </c>
      <c r="D6" s="3" t="s">
        <v>96</v>
      </c>
      <c r="E6" s="3"/>
      <c r="F6" s="3" t="s">
        <v>97</v>
      </c>
      <c r="G6" s="3" t="s">
        <v>74</v>
      </c>
      <c r="H6" s="3"/>
      <c r="I6" s="3" t="s">
        <v>26</v>
      </c>
      <c r="J6" s="3" t="s">
        <v>28</v>
      </c>
    </row>
    <row r="7" spans="1:10" x14ac:dyDescent="0.15">
      <c r="A7" s="4">
        <v>10</v>
      </c>
      <c r="B7" s="5">
        <v>45</v>
      </c>
      <c r="C7" s="7">
        <v>-70.400000000000006</v>
      </c>
      <c r="D7" s="6">
        <f t="shared" ref="D7:D40" si="0">IF(OR(B7="",NOT(ISNUMBER(B7))),"",B7+C7)</f>
        <v>-25.400000000000006</v>
      </c>
      <c r="E7" s="1"/>
      <c r="F7" s="4" t="s">
        <v>98</v>
      </c>
      <c r="G7" s="9">
        <f>10*LOG10(SUMPRODUCT((ISNUMBER(B7:B40))*10^(B7:B40/10)))</f>
        <v>68.938944408106565</v>
      </c>
      <c r="H7" s="1"/>
      <c r="I7" s="4" t="s">
        <v>118</v>
      </c>
      <c r="J7" s="4" t="s">
        <v>100</v>
      </c>
    </row>
    <row r="8" spans="1:10" x14ac:dyDescent="0.15">
      <c r="A8" s="4">
        <v>12.5</v>
      </c>
      <c r="B8" s="5">
        <v>47</v>
      </c>
      <c r="C8" s="7">
        <v>-63.4</v>
      </c>
      <c r="D8" s="6">
        <f t="shared" si="0"/>
        <v>-16.399999999999999</v>
      </c>
      <c r="E8" s="1"/>
      <c r="F8" s="4" t="s">
        <v>101</v>
      </c>
      <c r="G8" s="9">
        <f>10*LOG10(SUMPRODUCT((ISNUMBER(D7:D40))*10^(D7:D40/10)))</f>
        <v>58.595541653767626</v>
      </c>
      <c r="H8" s="1"/>
      <c r="I8" s="4" t="s">
        <v>119</v>
      </c>
      <c r="J8" s="4" t="s">
        <v>103</v>
      </c>
    </row>
    <row r="9" spans="1:10" x14ac:dyDescent="0.15">
      <c r="A9" s="4">
        <v>16</v>
      </c>
      <c r="B9" s="5">
        <v>50</v>
      </c>
      <c r="C9" s="7">
        <v>-56.7</v>
      </c>
      <c r="D9" s="6">
        <f t="shared" si="0"/>
        <v>-6.7000000000000028</v>
      </c>
      <c r="E9" s="1"/>
      <c r="F9" s="4" t="s">
        <v>104</v>
      </c>
      <c r="G9" s="5">
        <v>10</v>
      </c>
      <c r="H9" s="1"/>
      <c r="I9" s="1"/>
      <c r="J9" s="4" t="s">
        <v>105</v>
      </c>
    </row>
    <row r="10" spans="1:10" x14ac:dyDescent="0.15">
      <c r="A10" s="4">
        <v>20</v>
      </c>
      <c r="B10" s="5">
        <v>52</v>
      </c>
      <c r="C10" s="7">
        <v>-50.5</v>
      </c>
      <c r="D10" s="6">
        <f t="shared" si="0"/>
        <v>1.5</v>
      </c>
      <c r="E10" s="1"/>
      <c r="F10" s="4" t="s">
        <v>106</v>
      </c>
      <c r="G10" s="5">
        <v>31.5</v>
      </c>
      <c r="H10" s="1"/>
      <c r="I10" s="1"/>
      <c r="J10" s="4" t="s">
        <v>105</v>
      </c>
    </row>
    <row r="11" spans="1:10" x14ac:dyDescent="0.15">
      <c r="A11" s="4">
        <v>25</v>
      </c>
      <c r="B11" s="5">
        <v>54</v>
      </c>
      <c r="C11" s="7">
        <v>-44.7</v>
      </c>
      <c r="D11" s="6">
        <f t="shared" si="0"/>
        <v>9.2999999999999972</v>
      </c>
      <c r="E11" s="1"/>
      <c r="F11" s="4" t="s">
        <v>107</v>
      </c>
      <c r="G11" s="9">
        <f>10*LOG10(SUMPRODUCT((A7:A40&gt;=G9)*(A7:A40&lt;=G10)*(ISNUMBER(B7:B40))*10^(B7:B40/10)))</f>
        <v>60.384638577400281</v>
      </c>
      <c r="H11" s="1"/>
      <c r="I11" s="4" t="s">
        <v>120</v>
      </c>
      <c r="J11" s="4" t="s">
        <v>109</v>
      </c>
    </row>
    <row r="12" spans="1:10" x14ac:dyDescent="0.15">
      <c r="A12" s="4">
        <v>31.5</v>
      </c>
      <c r="B12" s="5">
        <v>57</v>
      </c>
      <c r="C12" s="7">
        <v>-39.4</v>
      </c>
      <c r="D12" s="6">
        <f t="shared" si="0"/>
        <v>17.600000000000001</v>
      </c>
      <c r="E12" s="1"/>
      <c r="F12" s="4" t="s">
        <v>110</v>
      </c>
      <c r="G12" s="9">
        <f>10*LOG10(SUMPRODUCT((A7:A40&gt;=G9)*(A7:A40&lt;=G10)*(ISNUMBER(D7:D40))*10^(D7:D40/10)))</f>
        <v>18.306367821107777</v>
      </c>
      <c r="H12" s="1"/>
      <c r="I12" s="4" t="s">
        <v>121</v>
      </c>
      <c r="J12" s="4" t="s">
        <v>109</v>
      </c>
    </row>
    <row r="13" spans="1:10" x14ac:dyDescent="0.15">
      <c r="A13" s="4">
        <v>40</v>
      </c>
      <c r="B13" s="5">
        <v>58</v>
      </c>
      <c r="C13" s="7">
        <v>-34.6</v>
      </c>
      <c r="D13" s="6">
        <f t="shared" si="0"/>
        <v>23.4</v>
      </c>
      <c r="E13" s="1"/>
      <c r="F13" s="1"/>
      <c r="G13" s="1"/>
      <c r="H13" s="1"/>
      <c r="I13" s="1"/>
      <c r="J13" s="1"/>
    </row>
    <row r="14" spans="1:10" x14ac:dyDescent="0.15">
      <c r="A14" s="4">
        <v>50</v>
      </c>
      <c r="B14" s="5">
        <v>60</v>
      </c>
      <c r="C14" s="7">
        <v>-30.2</v>
      </c>
      <c r="D14" s="6">
        <f t="shared" si="0"/>
        <v>29.8</v>
      </c>
      <c r="E14" s="1"/>
      <c r="F14" s="1"/>
      <c r="G14" s="1"/>
      <c r="H14" s="1"/>
      <c r="I14" s="1"/>
      <c r="J14" s="1"/>
    </row>
    <row r="15" spans="1:10" x14ac:dyDescent="0.15">
      <c r="A15" s="4">
        <v>63</v>
      </c>
      <c r="B15" s="5">
        <v>61</v>
      </c>
      <c r="C15" s="7">
        <v>-26.2</v>
      </c>
      <c r="D15" s="6">
        <f t="shared" si="0"/>
        <v>34.799999999999997</v>
      </c>
      <c r="E15" s="1"/>
      <c r="F15" s="1"/>
      <c r="G15" s="1"/>
      <c r="H15" s="1"/>
      <c r="I15" s="1"/>
      <c r="J15" s="1"/>
    </row>
    <row r="16" spans="1:10" x14ac:dyDescent="0.15">
      <c r="A16" s="4">
        <v>80</v>
      </c>
      <c r="B16" s="5">
        <v>59</v>
      </c>
      <c r="C16" s="7">
        <v>-22.5</v>
      </c>
      <c r="D16" s="6">
        <f t="shared" si="0"/>
        <v>36.5</v>
      </c>
      <c r="E16" s="1"/>
      <c r="F16" s="1"/>
      <c r="G16" s="1"/>
      <c r="H16" s="1"/>
      <c r="I16" s="1"/>
      <c r="J16" s="1"/>
    </row>
    <row r="17" spans="1:10" x14ac:dyDescent="0.15">
      <c r="A17" s="4">
        <v>100</v>
      </c>
      <c r="B17" s="5">
        <v>58</v>
      </c>
      <c r="C17" s="7">
        <v>-19.100000000000001</v>
      </c>
      <c r="D17" s="6">
        <f t="shared" si="0"/>
        <v>38.9</v>
      </c>
      <c r="E17" s="1"/>
      <c r="F17" s="1"/>
      <c r="G17" s="1"/>
      <c r="H17" s="1"/>
      <c r="I17" s="1"/>
      <c r="J17" s="1"/>
    </row>
    <row r="18" spans="1:10" x14ac:dyDescent="0.15">
      <c r="A18" s="4">
        <v>125</v>
      </c>
      <c r="B18" s="5">
        <v>57</v>
      </c>
      <c r="C18" s="7">
        <v>-16.100000000000001</v>
      </c>
      <c r="D18" s="6">
        <f t="shared" si="0"/>
        <v>40.9</v>
      </c>
      <c r="E18" s="1"/>
      <c r="F18" s="1"/>
      <c r="G18" s="1"/>
      <c r="H18" s="1"/>
      <c r="I18" s="1"/>
      <c r="J18" s="1"/>
    </row>
    <row r="19" spans="1:10" x14ac:dyDescent="0.15">
      <c r="A19" s="4">
        <v>160</v>
      </c>
      <c r="B19" s="5">
        <v>56</v>
      </c>
      <c r="C19" s="7">
        <v>-13.4</v>
      </c>
      <c r="D19" s="6">
        <f t="shared" si="0"/>
        <v>42.6</v>
      </c>
      <c r="E19" s="1"/>
      <c r="F19" s="1"/>
      <c r="G19" s="1"/>
      <c r="H19" s="1"/>
      <c r="I19" s="1"/>
      <c r="J19" s="1"/>
    </row>
    <row r="20" spans="1:10" x14ac:dyDescent="0.15">
      <c r="A20" s="4">
        <v>200</v>
      </c>
      <c r="B20" s="5">
        <v>55</v>
      </c>
      <c r="C20" s="7">
        <v>-10.9</v>
      </c>
      <c r="D20" s="6">
        <f t="shared" si="0"/>
        <v>44.1</v>
      </c>
      <c r="E20" s="1"/>
      <c r="F20" s="1"/>
      <c r="G20" s="1"/>
      <c r="H20" s="1"/>
      <c r="I20" s="1"/>
      <c r="J20" s="1"/>
    </row>
    <row r="21" spans="1:10" x14ac:dyDescent="0.15">
      <c r="A21" s="4">
        <v>250</v>
      </c>
      <c r="B21" s="5">
        <v>54</v>
      </c>
      <c r="C21" s="7">
        <v>-8.6</v>
      </c>
      <c r="D21" s="6">
        <f t="shared" si="0"/>
        <v>45.4</v>
      </c>
      <c r="E21" s="1"/>
      <c r="F21" s="1"/>
      <c r="G21" s="1"/>
      <c r="H21" s="1"/>
      <c r="I21" s="1"/>
      <c r="J21" s="1"/>
    </row>
    <row r="22" spans="1:10" x14ac:dyDescent="0.15">
      <c r="A22" s="4">
        <v>315</v>
      </c>
      <c r="B22" s="5">
        <v>53</v>
      </c>
      <c r="C22" s="7">
        <v>-6.6</v>
      </c>
      <c r="D22" s="6">
        <f t="shared" si="0"/>
        <v>46.4</v>
      </c>
      <c r="E22" s="1"/>
      <c r="F22" s="1"/>
      <c r="G22" s="1"/>
      <c r="H22" s="1"/>
      <c r="I22" s="1"/>
      <c r="J22" s="1"/>
    </row>
    <row r="23" spans="1:10" x14ac:dyDescent="0.15">
      <c r="A23" s="4">
        <v>400</v>
      </c>
      <c r="B23" s="5">
        <v>52</v>
      </c>
      <c r="C23" s="7">
        <v>-4.8</v>
      </c>
      <c r="D23" s="6">
        <f t="shared" si="0"/>
        <v>47.2</v>
      </c>
      <c r="E23" s="1"/>
      <c r="F23" s="1"/>
      <c r="G23" s="1"/>
      <c r="H23" s="1"/>
      <c r="I23" s="1"/>
      <c r="J23" s="1"/>
    </row>
    <row r="24" spans="1:10" x14ac:dyDescent="0.15">
      <c r="A24" s="4">
        <v>500</v>
      </c>
      <c r="B24" s="5">
        <v>51</v>
      </c>
      <c r="C24" s="7">
        <v>-3.2</v>
      </c>
      <c r="D24" s="6">
        <f t="shared" si="0"/>
        <v>47.8</v>
      </c>
      <c r="E24" s="1"/>
      <c r="F24" s="1"/>
      <c r="G24" s="1"/>
      <c r="H24" s="1"/>
      <c r="I24" s="1"/>
      <c r="J24" s="1"/>
    </row>
    <row r="25" spans="1:10" x14ac:dyDescent="0.15">
      <c r="A25" s="4">
        <v>630</v>
      </c>
      <c r="B25" s="5">
        <v>50</v>
      </c>
      <c r="C25" s="7">
        <v>-1.9</v>
      </c>
      <c r="D25" s="6">
        <f t="shared" si="0"/>
        <v>48.1</v>
      </c>
      <c r="E25" s="1"/>
      <c r="F25" s="1"/>
      <c r="G25" s="1"/>
      <c r="H25" s="1"/>
      <c r="I25" s="1"/>
      <c r="J25" s="1"/>
    </row>
    <row r="26" spans="1:10" x14ac:dyDescent="0.15">
      <c r="A26" s="4">
        <v>800</v>
      </c>
      <c r="B26" s="5">
        <v>49</v>
      </c>
      <c r="C26" s="7">
        <v>-0.8</v>
      </c>
      <c r="D26" s="6">
        <f t="shared" si="0"/>
        <v>48.2</v>
      </c>
      <c r="E26" s="1"/>
      <c r="F26" s="1"/>
      <c r="G26" s="1"/>
      <c r="H26" s="1"/>
      <c r="I26" s="1"/>
      <c r="J26" s="1"/>
    </row>
    <row r="27" spans="1:10" x14ac:dyDescent="0.15">
      <c r="A27" s="4">
        <v>1000</v>
      </c>
      <c r="B27" s="5">
        <v>48</v>
      </c>
      <c r="C27" s="7">
        <v>0</v>
      </c>
      <c r="D27" s="6">
        <f t="shared" si="0"/>
        <v>48</v>
      </c>
      <c r="E27" s="1"/>
      <c r="F27" s="1"/>
      <c r="G27" s="1"/>
      <c r="H27" s="1"/>
      <c r="I27" s="1"/>
      <c r="J27" s="1"/>
    </row>
    <row r="28" spans="1:10" x14ac:dyDescent="0.15">
      <c r="A28" s="4">
        <v>1250</v>
      </c>
      <c r="B28" s="5">
        <v>47</v>
      </c>
      <c r="C28" s="7">
        <v>0.6</v>
      </c>
      <c r="D28" s="6">
        <f t="shared" si="0"/>
        <v>47.6</v>
      </c>
      <c r="E28" s="1"/>
      <c r="F28" s="1"/>
      <c r="G28" s="1"/>
      <c r="H28" s="1"/>
      <c r="I28" s="1"/>
      <c r="J28" s="1"/>
    </row>
    <row r="29" spans="1:10" x14ac:dyDescent="0.15">
      <c r="A29" s="4">
        <v>1600</v>
      </c>
      <c r="B29" s="5">
        <v>46</v>
      </c>
      <c r="C29" s="7">
        <v>1</v>
      </c>
      <c r="D29" s="6">
        <f t="shared" si="0"/>
        <v>47</v>
      </c>
      <c r="E29" s="1"/>
      <c r="F29" s="1"/>
      <c r="G29" s="1"/>
      <c r="H29" s="1"/>
      <c r="I29" s="1"/>
      <c r="J29" s="1"/>
    </row>
    <row r="30" spans="1:10" x14ac:dyDescent="0.15">
      <c r="A30" s="4">
        <v>2000</v>
      </c>
      <c r="B30" s="5">
        <v>45</v>
      </c>
      <c r="C30" s="7">
        <v>1.2</v>
      </c>
      <c r="D30" s="6">
        <f t="shared" si="0"/>
        <v>46.2</v>
      </c>
      <c r="E30" s="1"/>
      <c r="F30" s="1"/>
      <c r="G30" s="1"/>
      <c r="H30" s="1"/>
      <c r="I30" s="1"/>
      <c r="J30" s="1"/>
    </row>
    <row r="31" spans="1:10" x14ac:dyDescent="0.15">
      <c r="A31" s="4">
        <v>2500</v>
      </c>
      <c r="B31" s="5">
        <v>44</v>
      </c>
      <c r="C31" s="7">
        <v>1.3</v>
      </c>
      <c r="D31" s="6">
        <f t="shared" si="0"/>
        <v>45.3</v>
      </c>
      <c r="E31" s="1"/>
      <c r="F31" s="1"/>
      <c r="G31" s="1"/>
      <c r="H31" s="1"/>
      <c r="I31" s="1"/>
      <c r="J31" s="1"/>
    </row>
    <row r="32" spans="1:10" x14ac:dyDescent="0.15">
      <c r="A32" s="4">
        <v>3150</v>
      </c>
      <c r="B32" s="5">
        <v>43</v>
      </c>
      <c r="C32" s="7">
        <v>1.2</v>
      </c>
      <c r="D32" s="6">
        <f t="shared" si="0"/>
        <v>44.2</v>
      </c>
      <c r="E32" s="1"/>
      <c r="F32" s="1"/>
      <c r="G32" s="1"/>
      <c r="H32" s="1"/>
      <c r="I32" s="1"/>
      <c r="J32" s="1"/>
    </row>
    <row r="33" spans="1:10" x14ac:dyDescent="0.15">
      <c r="A33" s="4">
        <v>4000</v>
      </c>
      <c r="B33" s="5">
        <v>42</v>
      </c>
      <c r="C33" s="7">
        <v>1</v>
      </c>
      <c r="D33" s="6">
        <f t="shared" si="0"/>
        <v>43</v>
      </c>
      <c r="E33" s="1"/>
      <c r="F33" s="1"/>
      <c r="G33" s="1"/>
      <c r="H33" s="1"/>
      <c r="I33" s="1"/>
      <c r="J33" s="1"/>
    </row>
    <row r="34" spans="1:10" x14ac:dyDescent="0.15">
      <c r="A34" s="4">
        <v>5000</v>
      </c>
      <c r="B34" s="5">
        <v>41</v>
      </c>
      <c r="C34" s="7">
        <v>0.5</v>
      </c>
      <c r="D34" s="6">
        <f t="shared" si="0"/>
        <v>41.5</v>
      </c>
      <c r="E34" s="1"/>
      <c r="F34" s="1"/>
      <c r="G34" s="1"/>
      <c r="H34" s="1"/>
      <c r="I34" s="1"/>
      <c r="J34" s="1"/>
    </row>
    <row r="35" spans="1:10" x14ac:dyDescent="0.15">
      <c r="A35" s="4">
        <v>6300</v>
      </c>
      <c r="B35" s="5">
        <v>40</v>
      </c>
      <c r="C35" s="7">
        <v>-0.1</v>
      </c>
      <c r="D35" s="6">
        <f t="shared" si="0"/>
        <v>39.9</v>
      </c>
      <c r="E35" s="1"/>
      <c r="F35" s="1"/>
      <c r="G35" s="1"/>
      <c r="H35" s="1"/>
      <c r="I35" s="1"/>
      <c r="J35" s="1"/>
    </row>
    <row r="36" spans="1:10" x14ac:dyDescent="0.15">
      <c r="A36" s="4">
        <v>8000</v>
      </c>
      <c r="B36" s="5">
        <v>39</v>
      </c>
      <c r="C36" s="7">
        <v>-1.1000000000000001</v>
      </c>
      <c r="D36" s="6">
        <f t="shared" si="0"/>
        <v>37.9</v>
      </c>
      <c r="E36" s="1"/>
      <c r="F36" s="1"/>
      <c r="G36" s="1"/>
      <c r="H36" s="1"/>
      <c r="I36" s="1"/>
      <c r="J36" s="1"/>
    </row>
    <row r="37" spans="1:10" x14ac:dyDescent="0.15">
      <c r="A37" s="4">
        <v>10000</v>
      </c>
      <c r="B37" s="5">
        <v>38</v>
      </c>
      <c r="C37" s="7">
        <v>-2.5</v>
      </c>
      <c r="D37" s="6">
        <f t="shared" si="0"/>
        <v>35.5</v>
      </c>
      <c r="E37" s="1"/>
      <c r="F37" s="1"/>
      <c r="G37" s="1"/>
      <c r="H37" s="1"/>
      <c r="I37" s="1"/>
      <c r="J37" s="1"/>
    </row>
    <row r="38" spans="1:10" x14ac:dyDescent="0.15">
      <c r="A38" s="4">
        <v>12500</v>
      </c>
      <c r="B38" s="5">
        <v>37</v>
      </c>
      <c r="C38" s="7">
        <v>-4.3</v>
      </c>
      <c r="D38" s="6">
        <f t="shared" si="0"/>
        <v>32.700000000000003</v>
      </c>
      <c r="E38" s="1"/>
      <c r="F38" s="1"/>
      <c r="G38" s="1"/>
      <c r="H38" s="1"/>
      <c r="I38" s="1"/>
      <c r="J38" s="1"/>
    </row>
    <row r="39" spans="1:10" x14ac:dyDescent="0.15">
      <c r="A39" s="4">
        <v>16000</v>
      </c>
      <c r="B39" s="5">
        <v>36</v>
      </c>
      <c r="C39" s="7">
        <v>-6.6</v>
      </c>
      <c r="D39" s="6">
        <f t="shared" si="0"/>
        <v>29.4</v>
      </c>
      <c r="E39" s="1"/>
      <c r="F39" s="1"/>
      <c r="G39" s="1"/>
      <c r="H39" s="1"/>
      <c r="I39" s="1"/>
      <c r="J39" s="1"/>
    </row>
    <row r="40" spans="1:10" x14ac:dyDescent="0.15">
      <c r="A40" s="4">
        <v>20000</v>
      </c>
      <c r="B40" s="5">
        <v>35</v>
      </c>
      <c r="C40" s="7">
        <v>-9.3000000000000007</v>
      </c>
      <c r="D40" s="6">
        <f t="shared" si="0"/>
        <v>25.7</v>
      </c>
      <c r="E40" s="1"/>
      <c r="F40" s="1"/>
      <c r="G40" s="1"/>
      <c r="H40" s="1"/>
      <c r="I40" s="1"/>
      <c r="J40" s="1"/>
    </row>
    <row r="41" spans="1:10" x14ac:dyDescent="0.15">
      <c r="A41" s="1"/>
      <c r="B41" s="1"/>
      <c r="C41" s="1"/>
      <c r="D41" s="1"/>
      <c r="E41" s="1"/>
      <c r="F41" s="1"/>
      <c r="G41" s="1"/>
      <c r="H41" s="1"/>
      <c r="I41" s="1"/>
      <c r="J41" s="1"/>
    </row>
    <row r="42" spans="1:10" x14ac:dyDescent="0.15">
      <c r="A42" s="15" t="s">
        <v>27</v>
      </c>
      <c r="B42" s="11"/>
      <c r="C42" s="11"/>
      <c r="D42" s="11"/>
      <c r="E42" s="11"/>
      <c r="F42" s="11"/>
      <c r="G42" s="11"/>
      <c r="H42" s="11"/>
      <c r="I42" s="11"/>
      <c r="J42" s="11"/>
    </row>
    <row r="43" spans="1:10" x14ac:dyDescent="0.15">
      <c r="A43" s="10" t="s">
        <v>112</v>
      </c>
      <c r="B43" s="11"/>
      <c r="C43" s="11"/>
      <c r="D43" s="11"/>
      <c r="E43" s="11"/>
      <c r="F43" s="11"/>
      <c r="G43" s="11"/>
      <c r="H43" s="11"/>
      <c r="I43" s="11"/>
      <c r="J43" s="11"/>
    </row>
    <row r="44" spans="1:10" x14ac:dyDescent="0.15">
      <c r="A44" s="10" t="s">
        <v>113</v>
      </c>
      <c r="B44" s="11"/>
      <c r="C44" s="11"/>
      <c r="D44" s="11"/>
      <c r="E44" s="11"/>
      <c r="F44" s="11"/>
      <c r="G44" s="11"/>
      <c r="H44" s="11"/>
      <c r="I44" s="11"/>
      <c r="J44" s="11"/>
    </row>
    <row r="45" spans="1:10" x14ac:dyDescent="0.15">
      <c r="A45" s="10" t="s">
        <v>114</v>
      </c>
      <c r="B45" s="11"/>
      <c r="C45" s="11"/>
      <c r="D45" s="11"/>
      <c r="E45" s="11"/>
      <c r="F45" s="11"/>
      <c r="G45" s="11"/>
      <c r="H45" s="11"/>
      <c r="I45" s="11"/>
      <c r="J45" s="11"/>
    </row>
    <row r="46" spans="1:10" x14ac:dyDescent="0.15">
      <c r="A46" s="10" t="s">
        <v>115</v>
      </c>
      <c r="B46" s="11"/>
      <c r="C46" s="11"/>
      <c r="D46" s="11"/>
      <c r="E46" s="11"/>
      <c r="F46" s="11"/>
      <c r="G46" s="11"/>
      <c r="H46" s="11"/>
      <c r="I46" s="11"/>
      <c r="J46" s="11"/>
    </row>
    <row r="47" spans="1:10" x14ac:dyDescent="0.15">
      <c r="A47" s="10" t="s">
        <v>116</v>
      </c>
      <c r="B47" s="11"/>
      <c r="C47" s="11"/>
      <c r="D47" s="11"/>
      <c r="E47" s="11"/>
      <c r="F47" s="11"/>
      <c r="G47" s="11"/>
      <c r="H47" s="11"/>
      <c r="I47" s="11"/>
      <c r="J47" s="11"/>
    </row>
    <row r="48" spans="1:10" x14ac:dyDescent="0.15">
      <c r="A48" s="10" t="s">
        <v>117</v>
      </c>
      <c r="B48" s="11"/>
      <c r="C48" s="11"/>
      <c r="D48" s="11"/>
      <c r="E48" s="11"/>
      <c r="F48" s="11"/>
      <c r="G48" s="11"/>
      <c r="H48" s="11"/>
      <c r="I48" s="11"/>
      <c r="J48" s="11"/>
    </row>
  </sheetData>
  <mergeCells count="10">
    <mergeCell ref="A45:J45"/>
    <mergeCell ref="A48:J48"/>
    <mergeCell ref="A2:J2"/>
    <mergeCell ref="A47:J47"/>
    <mergeCell ref="A46:J46"/>
    <mergeCell ref="A5:J5"/>
    <mergeCell ref="A44:J44"/>
    <mergeCell ref="A3:J3"/>
    <mergeCell ref="A43:J43"/>
    <mergeCell ref="A42:J42"/>
  </mergeCells>
  <phoneticPr fontId="6"/>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1"/>
  <sheetViews>
    <sheetView zoomScale="200" zoomScaleNormal="200" workbookViewId="0">
      <pane ySplit="4" topLeftCell="A5" activePane="bottomLeft" state="frozen"/>
      <selection pane="bottomLeft" sqref="A1:XFD1"/>
    </sheetView>
  </sheetViews>
  <sheetFormatPr defaultRowHeight="13.5" x14ac:dyDescent="0.15"/>
  <cols>
    <col min="1" max="1" width="20" customWidth="1"/>
    <col min="2" max="2" width="80" customWidth="1"/>
  </cols>
  <sheetData>
    <row r="1" spans="1:2" x14ac:dyDescent="0.15">
      <c r="A1" t="s">
        <v>135</v>
      </c>
    </row>
    <row r="2" spans="1:2" ht="24" customHeight="1" x14ac:dyDescent="0.15">
      <c r="A2" s="12" t="s">
        <v>122</v>
      </c>
      <c r="B2" s="11"/>
    </row>
    <row r="3" spans="1:2" x14ac:dyDescent="0.15">
      <c r="A3" s="14" t="s">
        <v>123</v>
      </c>
      <c r="B3" s="11"/>
    </row>
    <row r="4" spans="1:2" x14ac:dyDescent="0.15">
      <c r="A4" s="1"/>
      <c r="B4" s="1"/>
    </row>
    <row r="5" spans="1:2" x14ac:dyDescent="0.15">
      <c r="A5" s="16" t="s">
        <v>124</v>
      </c>
      <c r="B5" s="11"/>
    </row>
    <row r="6" spans="1:2" x14ac:dyDescent="0.15">
      <c r="A6" s="20" t="s">
        <v>125</v>
      </c>
      <c r="B6" s="11"/>
    </row>
    <row r="7" spans="1:2" x14ac:dyDescent="0.15">
      <c r="A7" s="1"/>
      <c r="B7" s="1"/>
    </row>
    <row r="8" spans="1:2" x14ac:dyDescent="0.15">
      <c r="A8" s="16" t="s">
        <v>126</v>
      </c>
      <c r="B8" s="11"/>
    </row>
    <row r="9" spans="1:2" x14ac:dyDescent="0.15">
      <c r="A9" s="20" t="s">
        <v>127</v>
      </c>
      <c r="B9" s="11"/>
    </row>
    <row r="10" spans="1:2" x14ac:dyDescent="0.15">
      <c r="A10" s="1"/>
      <c r="B10" s="1"/>
    </row>
    <row r="11" spans="1:2" x14ac:dyDescent="0.15">
      <c r="A11" s="16" t="s">
        <v>128</v>
      </c>
      <c r="B11" s="11"/>
    </row>
    <row r="12" spans="1:2" x14ac:dyDescent="0.15">
      <c r="A12" s="20" t="s">
        <v>129</v>
      </c>
      <c r="B12" s="11"/>
    </row>
    <row r="13" spans="1:2" x14ac:dyDescent="0.15">
      <c r="A13" s="1"/>
      <c r="B13" s="1"/>
    </row>
    <row r="14" spans="1:2" x14ac:dyDescent="0.15">
      <c r="A14" s="16" t="s">
        <v>101</v>
      </c>
      <c r="B14" s="11"/>
    </row>
    <row r="15" spans="1:2" x14ac:dyDescent="0.15">
      <c r="A15" s="20" t="s">
        <v>130</v>
      </c>
      <c r="B15" s="11"/>
    </row>
    <row r="16" spans="1:2" x14ac:dyDescent="0.15">
      <c r="A16" s="1"/>
      <c r="B16" s="1"/>
    </row>
    <row r="17" spans="1:2" x14ac:dyDescent="0.15">
      <c r="A17" s="16" t="s">
        <v>131</v>
      </c>
      <c r="B17" s="11"/>
    </row>
    <row r="18" spans="1:2" x14ac:dyDescent="0.15">
      <c r="A18" s="20" t="s">
        <v>132</v>
      </c>
      <c r="B18" s="11"/>
    </row>
    <row r="19" spans="1:2" x14ac:dyDescent="0.15">
      <c r="A19" s="1"/>
      <c r="B19" s="1"/>
    </row>
    <row r="20" spans="1:2" x14ac:dyDescent="0.15">
      <c r="A20" s="16" t="s">
        <v>133</v>
      </c>
      <c r="B20" s="11"/>
    </row>
    <row r="21" spans="1:2" x14ac:dyDescent="0.15">
      <c r="A21" s="20" t="s">
        <v>134</v>
      </c>
      <c r="B21" s="11"/>
    </row>
  </sheetData>
  <mergeCells count="14">
    <mergeCell ref="A2:B2"/>
    <mergeCell ref="A18:B18"/>
    <mergeCell ref="A9:B9"/>
    <mergeCell ref="A5:B5"/>
    <mergeCell ref="A21:B21"/>
    <mergeCell ref="A3:B3"/>
    <mergeCell ref="A17:B17"/>
    <mergeCell ref="A8:B8"/>
    <mergeCell ref="A20:B20"/>
    <mergeCell ref="A12:B12"/>
    <mergeCell ref="A11:B11"/>
    <mergeCell ref="A6:B6"/>
    <mergeCell ref="A14:B14"/>
    <mergeCell ref="A15:B15"/>
  </mergeCells>
  <phoneticPr fontId="6"/>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使い方</vt:lpstr>
      <vt:lpstr>基本計算</vt:lpstr>
      <vt:lpstr>90%レンジ</vt:lpstr>
      <vt:lpstr>A特性_1_1</vt:lpstr>
      <vt:lpstr>A特性_1_3</vt:lpstr>
      <vt:lpstr>注意事項</vt:lpstr>
    </vt:vector>
  </TitlesOfParts>
  <Manager>浦山英樹</Manager>
  <Company>浦山環境計量士事務所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https://www.sokutei.biz/</dc:title>
  <dc:subject>https://www.sokutei.biz/1540/</dc:subject>
  <dc:creator>浦山環境計量士事務所</dc:creator>
  <cp:lastModifiedBy>urayama hideki</cp:lastModifiedBy>
  <dcterms:created xsi:type="dcterms:W3CDTF">2026-03-14T09:27:14Z</dcterms:created>
  <dcterms:modified xsi:type="dcterms:W3CDTF">2026-03-14T10:32:29Z</dcterms:modified>
</cp:coreProperties>
</file>